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330" activeTab="6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<sst xmlns="http://schemas.openxmlformats.org/spreadsheetml/2006/main" count="547" uniqueCount="118">
  <si>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</si>
  <si>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</si>
  <si>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</si>
  <si>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</si>
  <si>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</si>
  <si>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</si>
  <si>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</si>
  <si>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</si>
  <si>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</si>
  <si>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</si>
  <si>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</si>
  <si>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</si>
  <si>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</si>
  <si>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</si>
  <si>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</si>
  <si>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</si>
  <si>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</si>
  <si>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</si>
  <si>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</si>
  <si>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</si>
  <si>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Firefly</t>
  </si>
  <si>
    <t>B. Wilson</t>
  </si>
  <si>
    <t>Race 1</t>
  </si>
  <si>
    <t>Race 2</t>
  </si>
  <si>
    <t>Race 3</t>
  </si>
  <si>
    <t>Race 4</t>
  </si>
  <si>
    <t>Race 5</t>
  </si>
  <si>
    <t>Race 6</t>
  </si>
  <si>
    <t>Raw Total</t>
  </si>
  <si>
    <t>Total After Discard</t>
  </si>
  <si>
    <t>Final Position</t>
  </si>
  <si>
    <t>Discard</t>
  </si>
  <si>
    <t>Series Results</t>
  </si>
  <si>
    <t>Pink Panther</t>
  </si>
  <si>
    <t>J. Stanton</t>
  </si>
  <si>
    <t>R51</t>
  </si>
  <si>
    <t>Ass. Starter:</t>
  </si>
  <si>
    <t>Handicap</t>
  </si>
  <si>
    <t>Add for Div 3</t>
  </si>
  <si>
    <t>Short Course Factor</t>
  </si>
  <si>
    <t>Handicap 
(un rounded)</t>
  </si>
  <si>
    <t>A105</t>
  </si>
  <si>
    <t>A Fine Balance</t>
  </si>
  <si>
    <t>Axis of Evil</t>
  </si>
  <si>
    <t>AUS 765</t>
  </si>
  <si>
    <t>G. Dempsey</t>
  </si>
  <si>
    <t>C. Howe</t>
  </si>
  <si>
    <t>Special Adjust</t>
  </si>
  <si>
    <t>League of Extraordinary Gentlemen</t>
  </si>
  <si>
    <t>Myuna 111</t>
  </si>
  <si>
    <t>M.Trask</t>
  </si>
  <si>
    <t>Wind Falls</t>
  </si>
  <si>
    <t>S. Hume</t>
  </si>
  <si>
    <t>J. Carlile</t>
  </si>
  <si>
    <t>Blur</t>
  </si>
  <si>
    <t>G301</t>
  </si>
  <si>
    <t>G. Levis</t>
  </si>
  <si>
    <t>S. Glassock</t>
  </si>
  <si>
    <t>Xena Warrior Princess</t>
  </si>
  <si>
    <t>Farrago</t>
  </si>
  <si>
    <t>B. Heaton</t>
  </si>
  <si>
    <t>M106</t>
  </si>
  <si>
    <t>Still Festering</t>
  </si>
  <si>
    <t>Pacific Xpress</t>
  </si>
  <si>
    <t>AUS 5653</t>
  </si>
  <si>
    <t>Next Light</t>
  </si>
  <si>
    <t>M. Rutherford</t>
  </si>
  <si>
    <t>Black Velvet</t>
  </si>
  <si>
    <t>C. Legg</t>
  </si>
  <si>
    <t>Rant &amp; Rave</t>
  </si>
  <si>
    <t>M601</t>
  </si>
  <si>
    <t>???</t>
  </si>
  <si>
    <t>+8</t>
  </si>
  <si>
    <t>M81</t>
  </si>
  <si>
    <t>Winter 2019 / 2020</t>
  </si>
  <si>
    <t>19.5.2019</t>
  </si>
  <si>
    <t>Base Handicap after Aut Ht 6</t>
  </si>
  <si>
    <t>Van Demon</t>
  </si>
  <si>
    <t>S. Deane</t>
  </si>
  <si>
    <t>G Major</t>
  </si>
  <si>
    <t>R. Tickner</t>
  </si>
  <si>
    <t>Snowgoose</t>
  </si>
  <si>
    <t>C &amp; J Legg</t>
  </si>
  <si>
    <t>Crazy duck</t>
  </si>
  <si>
    <t>P. Blakney</t>
  </si>
  <si>
    <t>+11</t>
  </si>
  <si>
    <t>DNF</t>
  </si>
  <si>
    <t>Anne</t>
  </si>
  <si>
    <t>Celeste</t>
  </si>
  <si>
    <t>P. O'Brien</t>
  </si>
  <si>
    <t>M. Dudgeon</t>
  </si>
  <si>
    <t>than the number of yachts that started and yachts that do not start (DNS) will be scored one more</t>
  </si>
  <si>
    <t>3rd para of S.I.  5.22 is ammended for this series as follows;</t>
  </si>
  <si>
    <t>"Except that yachts that start and do not finish (DNF/RET) will be scored points for finishing one more</t>
  </si>
  <si>
    <r>
      <t xml:space="preserve">than the </t>
    </r>
    <r>
      <rPr>
        <i/>
        <u val="single"/>
        <sz val="11"/>
        <color indexed="10"/>
        <rFont val="Times New Roman"/>
        <family val="1"/>
      </rPr>
      <t>maximum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number of yachts </t>
    </r>
    <r>
      <rPr>
        <i/>
        <u val="single"/>
        <sz val="11"/>
        <color indexed="10"/>
        <rFont val="Times New Roman"/>
        <family val="1"/>
      </rPr>
      <t>expected to compete in any one race</t>
    </r>
    <r>
      <rPr>
        <i/>
        <strike/>
        <sz val="11"/>
        <color indexed="10"/>
        <rFont val="Times New Roman"/>
        <family val="1"/>
      </rPr>
      <t>entered</t>
    </r>
    <r>
      <rPr>
        <i/>
        <sz val="11"/>
        <rFont val="Times New Roman"/>
        <family val="1"/>
      </rPr>
      <t xml:space="preserve"> in the series </t>
    </r>
    <r>
      <rPr>
        <i/>
        <sz val="11"/>
        <color indexed="10"/>
        <rFont val="Times New Roman"/>
        <family val="1"/>
      </rPr>
      <t>(</t>
    </r>
    <r>
      <rPr>
        <i/>
        <u val="single"/>
        <sz val="11"/>
        <color indexed="10"/>
        <rFont val="Times New Roman"/>
        <family val="1"/>
      </rPr>
      <t>as determined by the Race Secretary).</t>
    </r>
    <r>
      <rPr>
        <i/>
        <sz val="11"/>
        <rFont val="Times New Roman"/>
        <family val="1"/>
      </rPr>
      <t>"</t>
    </r>
  </si>
  <si>
    <t>1.6.2019</t>
  </si>
  <si>
    <t>Brad</t>
  </si>
  <si>
    <t>Len</t>
  </si>
  <si>
    <t>S</t>
  </si>
  <si>
    <t>-3</t>
  </si>
  <si>
    <t>-2</t>
  </si>
  <si>
    <t>-1</t>
  </si>
  <si>
    <t>15.6.2019</t>
  </si>
  <si>
    <t>W</t>
  </si>
  <si>
    <t>P. Nuts</t>
  </si>
  <si>
    <t>RET</t>
  </si>
  <si>
    <t>29.6.2019</t>
  </si>
  <si>
    <t>13.7.2019</t>
  </si>
  <si>
    <t>NE</t>
  </si>
  <si>
    <t>Nuts</t>
  </si>
  <si>
    <t>Howling Westerly</t>
  </si>
  <si>
    <t>27.7.2019</t>
  </si>
  <si>
    <t>SE</t>
  </si>
  <si>
    <t>Brad (Rear Commodore)</t>
  </si>
  <si>
    <t>P.Nuts</t>
  </si>
  <si>
    <t>Sea Shack</t>
  </si>
  <si>
    <t>Visitor</t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</si>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</sst>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trike/>
      <sz val="11"/>
      <color indexed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1" fontId="3" fillId="1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5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right"/>
    </xf>
    <xf numFmtId="45" fontId="3" fillId="0" borderId="0" xfId="0" applyNumberFormat="1" applyFont="1" applyAlignment="1">
      <alignment horizontal="left"/>
    </xf>
    <xf numFmtId="9" fontId="3" fillId="0" borderId="12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5" fontId="3" fillId="0" borderId="12" xfId="0" applyNumberFormat="1" applyFont="1" applyBorder="1" applyAlignment="1" quotePrefix="1">
      <alignment horizontal="center"/>
    </xf>
    <xf numFmtId="45" fontId="3" fillId="0" borderId="12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  <xf numFmtId="2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5" fontId="3" fillId="1" borderId="11" xfId="0" applyNumberFormat="1" applyFont="1" applyFill="1" applyBorder="1" applyAlignment="1" quotePrefix="1">
      <alignment horizontal="center" wrapText="1"/>
    </xf>
    <xf numFmtId="21" fontId="3" fillId="1" borderId="11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wrapText="1"/>
    </xf>
    <xf numFmtId="4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5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5" fontId="3" fillId="0" borderId="15" xfId="0" applyNumberFormat="1" applyFont="1" applyBorder="1" applyAlignment="1">
      <alignment horizontal="center" wrapText="1"/>
    </xf>
    <xf numFmtId="21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45" fontId="3" fillId="1" borderId="11" xfId="0" applyNumberFormat="1" applyFont="1" applyFill="1" applyBorder="1" applyAlignment="1" quotePrefix="1">
      <alignment horizontal="center"/>
    </xf>
    <xf numFmtId="21" fontId="3" fillId="1" borderId="11" xfId="0" applyNumberFormat="1" applyFont="1" applyFill="1" applyBorder="1" applyAlignment="1" quotePrefix="1">
      <alignment horizontal="center"/>
    </xf>
    <xf numFmtId="0" fontId="3" fillId="1" borderId="16" xfId="0" applyFont="1" applyFill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45" fontId="3" fillId="1" borderId="14" xfId="0" applyNumberFormat="1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45" fontId="3" fillId="1" borderId="16" xfId="0" applyNumberFormat="1" applyFont="1" applyFill="1" applyBorder="1" applyAlignment="1" quotePrefix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5" fontId="3" fillId="0" borderId="17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5" fontId="3" fillId="0" borderId="18" xfId="0" applyNumberFormat="1" applyFont="1" applyBorder="1" applyAlignment="1">
      <alignment horizontal="center"/>
    </xf>
    <xf numFmtId="21" fontId="3" fillId="0" borderId="11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5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5" fontId="3" fillId="0" borderId="19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/>
    </xf>
    <xf numFmtId="2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3" fillId="0" borderId="12" xfId="0" applyNumberFormat="1" applyFont="1" applyBorder="1" applyAlignment="1">
      <alignment horizontal="center" vertical="center" wrapText="1"/>
    </xf>
    <xf numFmtId="21" fontId="3" fillId="0" borderId="12" xfId="0" applyNumberFormat="1" applyFont="1" applyBorder="1" applyAlignment="1">
      <alignment horizontal="center" vertical="center" wrapText="1"/>
    </xf>
    <xf numFmtId="45" fontId="3" fillId="1" borderId="11" xfId="0" applyNumberFormat="1" applyFont="1" applyFill="1" applyBorder="1" applyAlignment="1" quotePrefix="1">
      <alignment horizontal="center" vertical="center" wrapText="1"/>
    </xf>
    <xf numFmtId="21" fontId="3" fillId="1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45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P10" sqref="P10:P30"/>
    </sheetView>
  </sheetViews>
  <sheetFormatPr defaultColWidth="9.140625" defaultRowHeight="12.75"/>
  <cols>
    <col min="1" max="1" width="23.7109375" style="36" customWidth="1"/>
    <col min="2" max="2" width="11.140625" style="36" customWidth="1"/>
    <col min="3" max="3" width="16.140625" style="36" customWidth="1"/>
    <col min="4" max="6" width="14.00390625" style="38" hidden="1" customWidth="1"/>
    <col min="7" max="7" width="12.140625" style="38" hidden="1" customWidth="1"/>
    <col min="8" max="8" width="7.140625" style="38" hidden="1" customWidth="1"/>
    <col min="9" max="9" width="14.00390625" style="38" customWidth="1"/>
    <col min="10" max="10" width="12.140625" style="39" customWidth="1"/>
    <col min="11" max="11" width="14.57421875" style="40" customWidth="1"/>
    <col min="12" max="12" width="10.8515625" style="36" customWidth="1"/>
    <col min="13" max="13" width="13.57421875" style="39" customWidth="1"/>
    <col min="14" max="14" width="12.00390625" style="39" customWidth="1"/>
    <col min="15" max="15" width="11.57421875" style="39" customWidth="1"/>
    <col min="16" max="16" width="11.421875" style="41" customWidth="1"/>
    <col min="17" max="17" width="12.28125" style="39" customWidth="1"/>
    <col min="18" max="18" width="17.7109375" style="36" customWidth="1"/>
    <col min="19" max="19" width="11.140625" style="36" customWidth="1"/>
    <col min="20" max="16384" width="9.140625" style="36" customWidth="1"/>
  </cols>
  <sheetData>
    <row r="1" spans="1:17" ht="15">
      <c r="A1" s="11"/>
      <c r="B1" s="11"/>
      <c r="C1" s="11"/>
      <c r="D1" s="13"/>
      <c r="E1" s="13"/>
      <c r="F1" s="13"/>
      <c r="G1" s="13"/>
      <c r="H1" s="13"/>
      <c r="I1" s="13"/>
      <c r="J1" s="15"/>
      <c r="K1" s="14"/>
      <c r="L1" s="11"/>
      <c r="M1" s="15"/>
      <c r="N1" s="15"/>
      <c r="O1" s="15"/>
      <c r="P1" s="16"/>
      <c r="Q1" s="15"/>
    </row>
    <row r="2" spans="1:17" ht="15">
      <c r="A2" s="11" t="s">
        <v>0</v>
      </c>
      <c r="B2" s="12" t="s">
        <v>74</v>
      </c>
      <c r="C2" s="11"/>
      <c r="D2" s="13"/>
      <c r="E2" s="13"/>
      <c r="F2" s="13"/>
      <c r="G2" s="13"/>
      <c r="H2" s="13"/>
      <c r="I2" s="13"/>
      <c r="J2" s="15"/>
      <c r="K2" s="14"/>
      <c r="L2" s="11"/>
      <c r="M2" s="15"/>
      <c r="N2" s="15"/>
      <c r="O2" s="15"/>
      <c r="P2" s="16"/>
      <c r="Q2" s="15"/>
    </row>
    <row r="3" spans="1:17" ht="15">
      <c r="A3" s="11" t="s">
        <v>1</v>
      </c>
      <c r="B3" s="17">
        <v>1</v>
      </c>
      <c r="C3" s="11"/>
      <c r="D3" s="13"/>
      <c r="E3" s="13"/>
      <c r="F3" s="13"/>
      <c r="G3" s="13"/>
      <c r="H3" s="13"/>
      <c r="I3" s="13"/>
      <c r="J3" s="15"/>
      <c r="K3" s="14"/>
      <c r="L3" s="11"/>
      <c r="M3" s="15"/>
      <c r="N3" s="15"/>
      <c r="O3" s="15"/>
      <c r="P3" s="16"/>
      <c r="Q3" s="15"/>
    </row>
    <row r="4" spans="1:17" ht="15">
      <c r="A4" s="11" t="s">
        <v>2</v>
      </c>
      <c r="B4" s="18" t="s">
        <v>75</v>
      </c>
      <c r="C4" s="18"/>
      <c r="D4" s="13"/>
      <c r="E4" s="13"/>
      <c r="F4" s="13"/>
      <c r="G4" s="13"/>
      <c r="H4" s="13"/>
      <c r="I4" s="13"/>
      <c r="J4" s="15"/>
      <c r="K4" s="14"/>
      <c r="L4" s="11"/>
      <c r="M4" s="15"/>
      <c r="N4" s="15"/>
      <c r="O4" s="12" t="s">
        <v>3</v>
      </c>
      <c r="P4" s="19" t="s">
        <v>87</v>
      </c>
      <c r="Q4" s="15"/>
    </row>
    <row r="5" spans="1:17" ht="15">
      <c r="A5" s="11" t="s">
        <v>4</v>
      </c>
      <c r="B5" s="17">
        <v>1</v>
      </c>
      <c r="C5" s="11"/>
      <c r="D5" s="13"/>
      <c r="E5" s="13"/>
      <c r="F5" s="13"/>
      <c r="G5" s="13"/>
      <c r="H5" s="13"/>
      <c r="I5" s="13"/>
      <c r="J5" s="15"/>
      <c r="K5" s="14"/>
      <c r="L5" s="11"/>
      <c r="M5" s="15"/>
      <c r="N5" s="15"/>
      <c r="O5" s="12" t="s">
        <v>36</v>
      </c>
      <c r="P5" s="19"/>
      <c r="Q5" s="15"/>
    </row>
    <row r="6" spans="1:17" ht="15">
      <c r="A6" s="11" t="s">
        <v>5</v>
      </c>
      <c r="B6" s="17"/>
      <c r="C6" s="11"/>
      <c r="D6" s="13"/>
      <c r="E6" s="13"/>
      <c r="F6" s="13"/>
      <c r="G6" s="13"/>
      <c r="H6" s="13"/>
      <c r="I6" s="13"/>
      <c r="J6" s="15"/>
      <c r="K6" s="14"/>
      <c r="L6" s="11"/>
      <c r="M6" s="15"/>
      <c r="N6" s="15"/>
      <c r="O6" s="15"/>
      <c r="P6" s="16"/>
      <c r="Q6" s="15"/>
    </row>
    <row r="7" spans="1:17" ht="15">
      <c r="A7" s="11"/>
      <c r="B7" s="11"/>
      <c r="C7" s="11"/>
      <c r="D7" s="13"/>
      <c r="E7" s="13"/>
      <c r="F7" s="13"/>
      <c r="G7" s="13"/>
      <c r="H7" s="13"/>
      <c r="I7" s="13"/>
      <c r="J7" s="15"/>
      <c r="K7" s="14"/>
      <c r="L7" s="11"/>
      <c r="M7" s="15"/>
      <c r="N7" s="15"/>
      <c r="O7" s="15"/>
      <c r="P7" s="16"/>
      <c r="Q7" s="15"/>
    </row>
    <row r="8" spans="1:17" ht="15">
      <c r="A8" s="37"/>
      <c r="B8" s="11"/>
      <c r="C8" s="11"/>
      <c r="D8" s="13"/>
      <c r="E8" s="13"/>
      <c r="F8" s="13"/>
      <c r="G8" s="13"/>
      <c r="H8" s="13"/>
      <c r="I8" s="13"/>
      <c r="J8" s="15"/>
      <c r="K8" s="14"/>
      <c r="L8" s="11"/>
      <c r="M8" s="15"/>
      <c r="N8" s="15"/>
      <c r="O8" s="15"/>
      <c r="P8" s="16"/>
      <c r="Q8" s="15"/>
    </row>
    <row r="9" spans="1:18" s="7" customFormat="1" ht="30">
      <c r="A9" s="43" t="s">
        <v>6</v>
      </c>
      <c r="B9" s="44" t="s">
        <v>7</v>
      </c>
      <c r="C9" s="43" t="s">
        <v>8</v>
      </c>
      <c r="D9" s="69" t="s">
        <v>76</v>
      </c>
      <c r="E9" s="69" t="s">
        <v>39</v>
      </c>
      <c r="F9" s="69" t="s">
        <v>38</v>
      </c>
      <c r="G9" s="69" t="s">
        <v>40</v>
      </c>
      <c r="H9" s="69" t="s">
        <v>47</v>
      </c>
      <c r="I9" s="69" t="s">
        <v>37</v>
      </c>
      <c r="J9" s="55" t="s">
        <v>9</v>
      </c>
      <c r="K9" s="44" t="s">
        <v>10</v>
      </c>
      <c r="L9" s="55" t="s">
        <v>11</v>
      </c>
      <c r="M9" s="44" t="s">
        <v>12</v>
      </c>
      <c r="N9" s="44" t="s">
        <v>13</v>
      </c>
      <c r="O9" s="44" t="s">
        <v>14</v>
      </c>
      <c r="P9" s="44" t="s">
        <v>15</v>
      </c>
      <c r="Q9" s="54" t="s">
        <v>16</v>
      </c>
      <c r="R9" s="44" t="s">
        <v>17</v>
      </c>
    </row>
    <row r="10" spans="1:18" s="31" customFormat="1" ht="15">
      <c r="A10" s="80" t="s">
        <v>62</v>
      </c>
      <c r="B10" s="81" t="s">
        <v>61</v>
      </c>
      <c r="C10" s="70" t="s">
        <v>89</v>
      </c>
      <c r="D10" s="79">
        <v>0</v>
      </c>
      <c r="E10" s="25">
        <v>0.6</v>
      </c>
      <c r="F10" s="24"/>
      <c r="G10" s="24">
        <f aca="true" t="shared" si="0" ref="G10:G30">D10*E10+F10</f>
        <v>0</v>
      </c>
      <c r="H10" s="24"/>
      <c r="I10" s="24">
        <v>0</v>
      </c>
      <c r="J10" s="78"/>
      <c r="K10" s="27"/>
      <c r="L10" s="26"/>
      <c r="M10" s="22"/>
      <c r="N10" s="22">
        <v>8</v>
      </c>
      <c r="O10" s="28">
        <f>SUM(Total!D8)</f>
        <v>8</v>
      </c>
      <c r="P10" s="24">
        <v>0</v>
      </c>
      <c r="Q10" s="29"/>
      <c r="R10" s="30"/>
    </row>
    <row r="11" spans="1:18" s="108" customFormat="1" ht="30">
      <c r="A11" s="71" t="s">
        <v>48</v>
      </c>
      <c r="B11" s="72" t="s">
        <v>35</v>
      </c>
      <c r="C11" s="73" t="s">
        <v>21</v>
      </c>
      <c r="D11" s="79">
        <v>0.004166666666666667</v>
      </c>
      <c r="E11" s="104">
        <v>0.6</v>
      </c>
      <c r="F11" s="32"/>
      <c r="G11" s="24">
        <f t="shared" si="0"/>
        <v>0.0025</v>
      </c>
      <c r="H11" s="32"/>
      <c r="I11" s="32">
        <v>0.002777777777777778</v>
      </c>
      <c r="J11" s="91"/>
      <c r="K11" s="33"/>
      <c r="L11" s="105"/>
      <c r="M11" s="72"/>
      <c r="N11" s="22">
        <v>8</v>
      </c>
      <c r="O11" s="28">
        <f>SUM(Total!D9)</f>
        <v>8</v>
      </c>
      <c r="P11" s="32">
        <v>0.002777777777777778</v>
      </c>
      <c r="Q11" s="106"/>
      <c r="R11" s="107"/>
    </row>
    <row r="12" spans="1:18" s="7" customFormat="1" ht="15">
      <c r="A12" s="73" t="s">
        <v>63</v>
      </c>
      <c r="B12" s="74" t="s">
        <v>64</v>
      </c>
      <c r="C12" s="73" t="s">
        <v>57</v>
      </c>
      <c r="D12" s="79">
        <v>0.0020833333333333333</v>
      </c>
      <c r="E12" s="20">
        <v>0.6</v>
      </c>
      <c r="F12" s="84"/>
      <c r="G12" s="24">
        <f t="shared" si="0"/>
        <v>0.00125</v>
      </c>
      <c r="H12" s="23" t="s">
        <v>72</v>
      </c>
      <c r="I12" s="84">
        <v>0.006944444444444444</v>
      </c>
      <c r="J12" s="78"/>
      <c r="K12" s="56"/>
      <c r="L12" s="26"/>
      <c r="M12" s="47"/>
      <c r="N12" s="22">
        <v>8</v>
      </c>
      <c r="O12" s="28">
        <f>SUM(Total!D10)</f>
        <v>8</v>
      </c>
      <c r="P12" s="84">
        <v>0.006944444444444444</v>
      </c>
      <c r="Q12" s="57"/>
      <c r="R12" s="58"/>
    </row>
    <row r="13" spans="1:18" s="7" customFormat="1" ht="15">
      <c r="A13" s="48" t="s">
        <v>43</v>
      </c>
      <c r="B13" s="47" t="s">
        <v>44</v>
      </c>
      <c r="C13" s="48" t="s">
        <v>45</v>
      </c>
      <c r="D13" s="79">
        <v>0.009027777777777779</v>
      </c>
      <c r="E13" s="20">
        <v>0.6</v>
      </c>
      <c r="F13" s="84"/>
      <c r="G13" s="24">
        <f t="shared" si="0"/>
        <v>0.005416666666666667</v>
      </c>
      <c r="H13" s="84"/>
      <c r="I13" s="84">
        <v>0.005555555555555556</v>
      </c>
      <c r="J13" s="78"/>
      <c r="K13" s="56"/>
      <c r="L13" s="26"/>
      <c r="M13" s="47"/>
      <c r="N13" s="22">
        <v>8</v>
      </c>
      <c r="O13" s="28">
        <f>SUM(Total!D11)</f>
        <v>8</v>
      </c>
      <c r="P13" s="84">
        <v>0.005555555555555556</v>
      </c>
      <c r="Q13" s="57"/>
      <c r="R13" s="58"/>
    </row>
    <row r="14" spans="1:18" s="7" customFormat="1" ht="15">
      <c r="A14" s="48" t="s">
        <v>18</v>
      </c>
      <c r="B14" s="47">
        <v>610</v>
      </c>
      <c r="C14" s="48" t="s">
        <v>19</v>
      </c>
      <c r="D14" s="79">
        <v>0.018055555555555557</v>
      </c>
      <c r="E14" s="20">
        <v>0.6</v>
      </c>
      <c r="F14" s="84"/>
      <c r="G14" s="24">
        <f t="shared" si="0"/>
        <v>0.010833333333333334</v>
      </c>
      <c r="H14" s="84"/>
      <c r="I14" s="21">
        <v>0.011111111111111112</v>
      </c>
      <c r="J14" s="78"/>
      <c r="K14" s="8"/>
      <c r="L14" s="26"/>
      <c r="M14" s="50"/>
      <c r="N14" s="22">
        <v>8</v>
      </c>
      <c r="O14" s="28">
        <f>SUM(Total!D12)</f>
        <v>8</v>
      </c>
      <c r="P14" s="21">
        <v>0.011111111111111112</v>
      </c>
      <c r="Q14" s="64"/>
      <c r="R14" s="10"/>
    </row>
    <row r="15" spans="1:18" s="7" customFormat="1" ht="15">
      <c r="A15" s="48" t="s">
        <v>49</v>
      </c>
      <c r="B15" s="47">
        <v>2679</v>
      </c>
      <c r="C15" s="48" t="s">
        <v>50</v>
      </c>
      <c r="D15" s="79">
        <v>0.016666666666666666</v>
      </c>
      <c r="E15" s="20">
        <v>0.6</v>
      </c>
      <c r="F15" s="84"/>
      <c r="G15" s="24">
        <f t="shared" si="0"/>
        <v>0.01</v>
      </c>
      <c r="H15" s="23"/>
      <c r="I15" s="84">
        <v>0.009722222222222222</v>
      </c>
      <c r="J15" s="78"/>
      <c r="K15" s="47"/>
      <c r="L15" s="26"/>
      <c r="M15" s="47"/>
      <c r="N15" s="22">
        <v>8</v>
      </c>
      <c r="O15" s="28">
        <f>SUM(Total!D13)</f>
        <v>8</v>
      </c>
      <c r="P15" s="84">
        <v>0.009722222222222222</v>
      </c>
      <c r="Q15" s="57"/>
      <c r="R15" s="58"/>
    </row>
    <row r="16" spans="1:18" s="11" customFormat="1" ht="15">
      <c r="A16" s="48" t="s">
        <v>65</v>
      </c>
      <c r="B16" s="47">
        <v>35000</v>
      </c>
      <c r="C16" s="48" t="s">
        <v>66</v>
      </c>
      <c r="D16" s="77">
        <v>0.014583333333333332</v>
      </c>
      <c r="E16" s="20">
        <v>0.6</v>
      </c>
      <c r="F16" s="84"/>
      <c r="G16" s="24">
        <f t="shared" si="0"/>
        <v>0.008749999999999999</v>
      </c>
      <c r="H16" s="84"/>
      <c r="I16" s="84">
        <v>0.009027777777777779</v>
      </c>
      <c r="J16" s="78">
        <v>0.11846064814814815</v>
      </c>
      <c r="K16" s="50">
        <v>2</v>
      </c>
      <c r="L16" s="26">
        <f>J16-I16</f>
        <v>0.10943287037037037</v>
      </c>
      <c r="M16" s="50">
        <v>1</v>
      </c>
      <c r="N16" s="22">
        <v>1</v>
      </c>
      <c r="O16" s="28">
        <f>SUM(Total!D14)</f>
        <v>1</v>
      </c>
      <c r="P16" s="84">
        <v>0.006944444444444444</v>
      </c>
      <c r="Q16" s="64" t="s">
        <v>99</v>
      </c>
      <c r="R16" s="59"/>
    </row>
    <row r="17" spans="1:18" s="11" customFormat="1" ht="15">
      <c r="A17" s="85" t="s">
        <v>67</v>
      </c>
      <c r="B17" s="50">
        <v>3805</v>
      </c>
      <c r="C17" s="85" t="s">
        <v>68</v>
      </c>
      <c r="D17" s="86">
        <v>0.015972222222222224</v>
      </c>
      <c r="E17" s="20">
        <v>0.6</v>
      </c>
      <c r="F17" s="84"/>
      <c r="G17" s="24">
        <f t="shared" si="0"/>
        <v>0.009583333333333334</v>
      </c>
      <c r="H17" s="84"/>
      <c r="I17" s="84">
        <v>0.009722222222222222</v>
      </c>
      <c r="J17" s="78">
        <v>0.12453703703703704</v>
      </c>
      <c r="K17" s="50">
        <v>4</v>
      </c>
      <c r="L17" s="26">
        <f>J17-I17</f>
        <v>0.11481481481481481</v>
      </c>
      <c r="M17" s="50">
        <v>3</v>
      </c>
      <c r="N17" s="22">
        <v>3</v>
      </c>
      <c r="O17" s="28">
        <f>SUM(Total!D15)</f>
        <v>3</v>
      </c>
      <c r="P17" s="84">
        <v>0.009027777777777779</v>
      </c>
      <c r="Q17" s="64" t="s">
        <v>101</v>
      </c>
      <c r="R17" s="59"/>
    </row>
    <row r="18" spans="1:18" s="11" customFormat="1" ht="15">
      <c r="A18" s="85" t="s">
        <v>69</v>
      </c>
      <c r="B18" s="50" t="s">
        <v>70</v>
      </c>
      <c r="C18" s="85" t="s">
        <v>71</v>
      </c>
      <c r="D18" s="86">
        <v>0.0006944444444444445</v>
      </c>
      <c r="E18" s="20">
        <v>0.6</v>
      </c>
      <c r="F18" s="84"/>
      <c r="G18" s="24">
        <f t="shared" si="0"/>
        <v>0.0004166666666666667</v>
      </c>
      <c r="H18" s="84"/>
      <c r="I18" s="84">
        <v>0.0006944444444444445</v>
      </c>
      <c r="J18" s="78"/>
      <c r="K18" s="50"/>
      <c r="L18" s="26"/>
      <c r="M18" s="50"/>
      <c r="N18" s="22">
        <v>8</v>
      </c>
      <c r="O18" s="28">
        <f>SUM(Total!D16)</f>
        <v>8</v>
      </c>
      <c r="P18" s="84">
        <v>0.0006944444444444445</v>
      </c>
      <c r="Q18" s="64"/>
      <c r="R18" s="59"/>
    </row>
    <row r="19" spans="1:18" s="11" customFormat="1" ht="15">
      <c r="A19" s="85" t="s">
        <v>77</v>
      </c>
      <c r="B19" s="50">
        <v>88</v>
      </c>
      <c r="C19" s="85" t="s">
        <v>78</v>
      </c>
      <c r="D19" s="86">
        <v>0.006944444444444444</v>
      </c>
      <c r="E19" s="20">
        <v>0.6</v>
      </c>
      <c r="F19" s="84"/>
      <c r="G19" s="24">
        <f t="shared" si="0"/>
        <v>0.004166666666666667</v>
      </c>
      <c r="H19" s="84"/>
      <c r="I19" s="84">
        <v>0.004166666666666667</v>
      </c>
      <c r="J19" s="78">
        <v>0.1167824074074074</v>
      </c>
      <c r="K19" s="50">
        <v>1</v>
      </c>
      <c r="L19" s="26">
        <f>J19-I19</f>
        <v>0.11261574074074074</v>
      </c>
      <c r="M19" s="50">
        <v>2</v>
      </c>
      <c r="N19" s="22">
        <v>2</v>
      </c>
      <c r="O19" s="28">
        <f>SUM(Total!D17)</f>
        <v>2</v>
      </c>
      <c r="P19" s="84">
        <v>0.002777777777777778</v>
      </c>
      <c r="Q19" s="64" t="s">
        <v>100</v>
      </c>
      <c r="R19" s="59"/>
    </row>
    <row r="20" spans="1:18" s="11" customFormat="1" ht="15">
      <c r="A20" s="85" t="s">
        <v>79</v>
      </c>
      <c r="B20" s="50">
        <v>6866</v>
      </c>
      <c r="C20" s="85" t="s">
        <v>80</v>
      </c>
      <c r="D20" s="86">
        <v>0</v>
      </c>
      <c r="E20" s="20">
        <v>0.6</v>
      </c>
      <c r="F20" s="84"/>
      <c r="G20" s="24">
        <f t="shared" si="0"/>
        <v>0</v>
      </c>
      <c r="H20" s="23" t="s">
        <v>85</v>
      </c>
      <c r="I20" s="84">
        <v>0.007638888888888889</v>
      </c>
      <c r="J20" s="78">
        <v>0.12314814814814816</v>
      </c>
      <c r="K20" s="50">
        <v>3</v>
      </c>
      <c r="L20" s="26">
        <f>J20-I20</f>
        <v>0.11550925925925927</v>
      </c>
      <c r="M20" s="50">
        <v>4</v>
      </c>
      <c r="N20" s="22">
        <v>4</v>
      </c>
      <c r="O20" s="28">
        <f>SUM(Total!D18)</f>
        <v>4</v>
      </c>
      <c r="P20" s="84">
        <v>0.007638888888888889</v>
      </c>
      <c r="Q20" s="64"/>
      <c r="R20" s="59"/>
    </row>
    <row r="21" spans="1:18" s="11" customFormat="1" ht="15">
      <c r="A21" s="87" t="s">
        <v>54</v>
      </c>
      <c r="B21" s="74" t="s">
        <v>55</v>
      </c>
      <c r="C21" s="73" t="s">
        <v>56</v>
      </c>
      <c r="D21" s="84">
        <v>0</v>
      </c>
      <c r="E21" s="20">
        <v>0.6</v>
      </c>
      <c r="F21" s="84">
        <v>0.595833333333334</v>
      </c>
      <c r="G21" s="24">
        <f t="shared" si="0"/>
        <v>0.595833333333334</v>
      </c>
      <c r="H21" s="23"/>
      <c r="I21" s="84">
        <v>0.012499999999999999</v>
      </c>
      <c r="J21" s="78"/>
      <c r="K21" s="50"/>
      <c r="L21" s="26"/>
      <c r="M21" s="50"/>
      <c r="N21" s="22">
        <v>8</v>
      </c>
      <c r="O21" s="28">
        <f>SUM(Total!D19)</f>
        <v>8</v>
      </c>
      <c r="P21" s="84">
        <v>0.012499999999999999</v>
      </c>
      <c r="Q21" s="64"/>
      <c r="R21" s="59"/>
    </row>
    <row r="22" spans="1:18" s="11" customFormat="1" ht="15">
      <c r="A22" s="88" t="s">
        <v>59</v>
      </c>
      <c r="B22" s="47">
        <v>1925</v>
      </c>
      <c r="C22" s="48" t="s">
        <v>60</v>
      </c>
      <c r="D22" s="84">
        <v>0</v>
      </c>
      <c r="E22" s="20">
        <v>0.6</v>
      </c>
      <c r="F22" s="84">
        <v>0.804166666666666</v>
      </c>
      <c r="G22" s="24">
        <f t="shared" si="0"/>
        <v>0.804166666666666</v>
      </c>
      <c r="H22" s="84"/>
      <c r="I22" s="84">
        <v>0.012499999999999999</v>
      </c>
      <c r="J22" s="78"/>
      <c r="K22" s="50"/>
      <c r="L22" s="26"/>
      <c r="M22" s="50"/>
      <c r="N22" s="22">
        <v>8</v>
      </c>
      <c r="O22" s="28">
        <f>SUM(Total!D20)</f>
        <v>8</v>
      </c>
      <c r="P22" s="84">
        <v>0.012499999999999999</v>
      </c>
      <c r="Q22" s="64"/>
      <c r="R22" s="59"/>
    </row>
    <row r="23" spans="1:18" s="11" customFormat="1" ht="15">
      <c r="A23" s="89" t="s">
        <v>42</v>
      </c>
      <c r="B23" s="83" t="s">
        <v>41</v>
      </c>
      <c r="C23" s="82" t="s">
        <v>53</v>
      </c>
      <c r="D23" s="84">
        <v>0.004861111111111111</v>
      </c>
      <c r="E23" s="20">
        <v>0.6</v>
      </c>
      <c r="F23" s="84">
        <v>0.929166666666666</v>
      </c>
      <c r="G23" s="24">
        <f t="shared" si="0"/>
        <v>0.9320833333333327</v>
      </c>
      <c r="H23" s="84"/>
      <c r="I23" s="84">
        <v>0.015277777777777777</v>
      </c>
      <c r="J23" s="78"/>
      <c r="K23" s="50"/>
      <c r="L23" s="26"/>
      <c r="M23" s="50"/>
      <c r="N23" s="22">
        <v>8</v>
      </c>
      <c r="O23" s="28">
        <f>SUM(Total!D21)</f>
        <v>8</v>
      </c>
      <c r="P23" s="84">
        <v>0.015277777777777777</v>
      </c>
      <c r="Q23" s="64"/>
      <c r="R23" s="59"/>
    </row>
    <row r="24" spans="1:18" s="11" customFormat="1" ht="15">
      <c r="A24" s="87" t="s">
        <v>33</v>
      </c>
      <c r="B24" s="74">
        <v>15</v>
      </c>
      <c r="C24" s="73" t="s">
        <v>34</v>
      </c>
      <c r="D24" s="84">
        <v>0.009027777777777779</v>
      </c>
      <c r="E24" s="20">
        <v>0.6</v>
      </c>
      <c r="F24" s="84">
        <v>0.887499999999999</v>
      </c>
      <c r="G24" s="24">
        <f t="shared" si="0"/>
        <v>0.8929166666666656</v>
      </c>
      <c r="H24" s="23"/>
      <c r="I24" s="84">
        <v>0.017361111111111112</v>
      </c>
      <c r="J24" s="78"/>
      <c r="K24" s="50"/>
      <c r="L24" s="26"/>
      <c r="M24" s="50"/>
      <c r="N24" s="22">
        <v>8</v>
      </c>
      <c r="O24" s="28">
        <f>SUM(Total!D22)</f>
        <v>8</v>
      </c>
      <c r="P24" s="84">
        <v>0.017361111111111112</v>
      </c>
      <c r="Q24" s="64"/>
      <c r="R24" s="59"/>
    </row>
    <row r="25" spans="1:18" s="11" customFormat="1" ht="15">
      <c r="A25" s="90" t="s">
        <v>20</v>
      </c>
      <c r="B25" s="76">
        <v>2939</v>
      </c>
      <c r="C25" s="75" t="s">
        <v>21</v>
      </c>
      <c r="D25" s="84">
        <v>0.013888888888888888</v>
      </c>
      <c r="E25" s="20">
        <v>0.6</v>
      </c>
      <c r="F25" s="84">
        <v>0.929166666666666</v>
      </c>
      <c r="G25" s="24">
        <f t="shared" si="0"/>
        <v>0.9374999999999993</v>
      </c>
      <c r="H25" s="84"/>
      <c r="I25" s="84">
        <v>0.020833333333333332</v>
      </c>
      <c r="J25" s="78" t="s">
        <v>86</v>
      </c>
      <c r="K25" s="50"/>
      <c r="L25" s="26"/>
      <c r="M25" s="50"/>
      <c r="N25" s="22">
        <v>8</v>
      </c>
      <c r="O25" s="28">
        <f>SUM(Total!D23)</f>
        <v>8</v>
      </c>
      <c r="P25" s="84">
        <v>0.020833333333333332</v>
      </c>
      <c r="Q25" s="64"/>
      <c r="R25" s="59"/>
    </row>
    <row r="26" spans="1:18" s="11" customFormat="1" ht="15">
      <c r="A26" s="87" t="s">
        <v>58</v>
      </c>
      <c r="B26" s="74">
        <v>4655</v>
      </c>
      <c r="C26" s="73" t="s">
        <v>46</v>
      </c>
      <c r="D26" s="84">
        <v>0.0062499999999999995</v>
      </c>
      <c r="E26" s="20">
        <v>0.6</v>
      </c>
      <c r="F26" s="84">
        <v>0.970833333333333</v>
      </c>
      <c r="G26" s="24">
        <f t="shared" si="0"/>
        <v>0.974583333333333</v>
      </c>
      <c r="H26" s="84"/>
      <c r="I26" s="84">
        <v>0.015972222222222224</v>
      </c>
      <c r="J26" s="78"/>
      <c r="K26" s="50"/>
      <c r="L26" s="26"/>
      <c r="M26" s="50"/>
      <c r="N26" s="22">
        <v>8</v>
      </c>
      <c r="O26" s="28">
        <f>SUM(Total!D24)</f>
        <v>8</v>
      </c>
      <c r="P26" s="84">
        <v>0.015972222222222224</v>
      </c>
      <c r="Q26" s="64"/>
      <c r="R26" s="59"/>
    </row>
    <row r="27" spans="1:18" s="11" customFormat="1" ht="15">
      <c r="A27" s="87" t="s">
        <v>51</v>
      </c>
      <c r="B27" s="74">
        <v>6878</v>
      </c>
      <c r="C27" s="73" t="s">
        <v>52</v>
      </c>
      <c r="D27" s="84">
        <v>0.019444444444444445</v>
      </c>
      <c r="E27" s="20">
        <v>0.6</v>
      </c>
      <c r="F27" s="84">
        <v>1.0125</v>
      </c>
      <c r="G27" s="24">
        <f t="shared" si="0"/>
        <v>1.0241666666666667</v>
      </c>
      <c r="H27" s="84"/>
      <c r="I27" s="84">
        <v>0.024305555555555556</v>
      </c>
      <c r="J27" s="78"/>
      <c r="K27" s="50"/>
      <c r="L27" s="26"/>
      <c r="M27" s="50"/>
      <c r="N27" s="22">
        <v>8</v>
      </c>
      <c r="O27" s="28">
        <f>SUM(Total!D25)</f>
        <v>8</v>
      </c>
      <c r="P27" s="84">
        <v>0.024305555555555556</v>
      </c>
      <c r="Q27" s="64"/>
      <c r="R27" s="59"/>
    </row>
    <row r="28" spans="1:18" s="11" customFormat="1" ht="15">
      <c r="A28" s="75" t="s">
        <v>81</v>
      </c>
      <c r="B28" s="76">
        <v>328</v>
      </c>
      <c r="C28" s="75" t="s">
        <v>82</v>
      </c>
      <c r="D28" s="84">
        <v>0.008333333333333333</v>
      </c>
      <c r="E28" s="20">
        <v>0.6</v>
      </c>
      <c r="F28" s="84">
        <v>1.05416666666667</v>
      </c>
      <c r="G28" s="24">
        <f t="shared" si="0"/>
        <v>1.05916666666667</v>
      </c>
      <c r="H28" s="84"/>
      <c r="I28" s="84">
        <v>0.017361111111111112</v>
      </c>
      <c r="J28" s="78"/>
      <c r="K28" s="50"/>
      <c r="L28" s="26"/>
      <c r="M28" s="50"/>
      <c r="N28" s="22">
        <v>8</v>
      </c>
      <c r="O28" s="28">
        <f>SUM(Total!D26)</f>
        <v>8</v>
      </c>
      <c r="P28" s="84">
        <v>0.017361111111111112</v>
      </c>
      <c r="Q28" s="64"/>
      <c r="R28" s="59"/>
    </row>
    <row r="29" spans="1:18" s="11" customFormat="1" ht="15">
      <c r="A29" s="75" t="s">
        <v>83</v>
      </c>
      <c r="B29" s="76">
        <v>61</v>
      </c>
      <c r="C29" s="75" t="s">
        <v>84</v>
      </c>
      <c r="D29" s="109">
        <v>0.0006944444444444445</v>
      </c>
      <c r="E29" s="20">
        <v>0.6</v>
      </c>
      <c r="F29" s="84">
        <v>1.09583333333333</v>
      </c>
      <c r="G29" s="24">
        <f t="shared" si="0"/>
        <v>1.0962499999999968</v>
      </c>
      <c r="H29" s="84"/>
      <c r="I29" s="84">
        <v>0.013194444444444444</v>
      </c>
      <c r="J29" s="78"/>
      <c r="K29" s="50"/>
      <c r="L29" s="26"/>
      <c r="M29" s="50"/>
      <c r="N29" s="22">
        <v>8</v>
      </c>
      <c r="O29" s="28">
        <f>SUM(Total!D27)</f>
        <v>8</v>
      </c>
      <c r="P29" s="84">
        <v>0.013194444444444444</v>
      </c>
      <c r="Q29" s="64"/>
      <c r="R29" s="59"/>
    </row>
    <row r="30" spans="1:18" s="11" customFormat="1" ht="15">
      <c r="A30" s="87" t="s">
        <v>88</v>
      </c>
      <c r="B30" s="74" t="s">
        <v>73</v>
      </c>
      <c r="C30" s="73" t="s">
        <v>90</v>
      </c>
      <c r="D30" s="84">
        <v>0</v>
      </c>
      <c r="E30" s="20">
        <v>0.6</v>
      </c>
      <c r="F30" s="84">
        <v>0.012499999999999999</v>
      </c>
      <c r="G30" s="84">
        <f t="shared" si="0"/>
        <v>0.012499999999999999</v>
      </c>
      <c r="H30" s="84"/>
      <c r="I30" s="84">
        <v>0.012499999999999999</v>
      </c>
      <c r="J30" s="78">
        <v>0.1566898148148148</v>
      </c>
      <c r="K30" s="50">
        <v>5</v>
      </c>
      <c r="L30" s="26">
        <f>J30-I30</f>
        <v>0.1441898148148148</v>
      </c>
      <c r="M30" s="50">
        <v>5</v>
      </c>
      <c r="N30" s="22">
        <v>5</v>
      </c>
      <c r="O30" s="28">
        <f>SUM(Total!D28)</f>
        <v>5</v>
      </c>
      <c r="P30" s="84">
        <v>0.012499999999999999</v>
      </c>
      <c r="Q30" s="64"/>
      <c r="R30" s="59"/>
    </row>
    <row r="31" spans="1:18" s="11" customFormat="1" ht="15">
      <c r="A31" s="87"/>
      <c r="B31" s="74"/>
      <c r="C31" s="73"/>
      <c r="D31" s="84"/>
      <c r="E31" s="20"/>
      <c r="F31" s="84"/>
      <c r="G31" s="84"/>
      <c r="H31" s="84"/>
      <c r="I31" s="84"/>
      <c r="J31" s="78"/>
      <c r="K31" s="50"/>
      <c r="L31" s="26"/>
      <c r="M31" s="50"/>
      <c r="N31" s="22"/>
      <c r="O31" s="28"/>
      <c r="P31" s="84"/>
      <c r="Q31" s="64"/>
      <c r="R31" s="59"/>
    </row>
    <row r="32" spans="1:18" s="11" customFormat="1" ht="15">
      <c r="A32" s="87"/>
      <c r="B32" s="74"/>
      <c r="C32" s="73"/>
      <c r="D32" s="84"/>
      <c r="E32" s="20"/>
      <c r="F32" s="84"/>
      <c r="G32" s="84"/>
      <c r="H32" s="84"/>
      <c r="I32" s="84"/>
      <c r="J32" s="78"/>
      <c r="K32" s="50"/>
      <c r="L32" s="26"/>
      <c r="M32" s="50"/>
      <c r="N32" s="22"/>
      <c r="O32" s="28"/>
      <c r="P32" s="84"/>
      <c r="Q32" s="64"/>
      <c r="R32" s="59"/>
    </row>
    <row r="33" spans="1:18" s="7" customFormat="1" ht="15">
      <c r="A33" s="48"/>
      <c r="B33" s="74"/>
      <c r="C33" s="48"/>
      <c r="D33" s="34"/>
      <c r="E33" s="35"/>
      <c r="F33" s="21"/>
      <c r="G33" s="21"/>
      <c r="H33" s="21"/>
      <c r="I33" s="21"/>
      <c r="J33" s="78"/>
      <c r="K33" s="47"/>
      <c r="L33" s="78"/>
      <c r="M33" s="47"/>
      <c r="N33" s="22"/>
      <c r="O33" s="22"/>
      <c r="P33" s="21"/>
      <c r="Q33" s="64"/>
      <c r="R33" s="59"/>
    </row>
    <row r="34" spans="1:18" s="7" customFormat="1" ht="15">
      <c r="A34" s="48"/>
      <c r="B34" s="74"/>
      <c r="C34" s="48"/>
      <c r="D34" s="34"/>
      <c r="E34" s="35"/>
      <c r="F34" s="21"/>
      <c r="G34" s="21"/>
      <c r="H34" s="21"/>
      <c r="I34" s="21"/>
      <c r="J34" s="78"/>
      <c r="K34" s="47"/>
      <c r="L34" s="78"/>
      <c r="M34" s="47"/>
      <c r="N34" s="22"/>
      <c r="O34" s="22"/>
      <c r="P34" s="21"/>
      <c r="Q34" s="64"/>
      <c r="R34" s="59"/>
    </row>
    <row r="35" spans="1:18" s="7" customFormat="1" ht="15">
      <c r="A35" s="52"/>
      <c r="B35" s="42"/>
      <c r="C35" s="52"/>
      <c r="D35" s="52"/>
      <c r="E35" s="60"/>
      <c r="F35" s="60"/>
      <c r="G35" s="60"/>
      <c r="H35" s="60"/>
      <c r="I35" s="60"/>
      <c r="J35" s="61"/>
      <c r="K35" s="53"/>
      <c r="L35" s="61"/>
      <c r="M35" s="53"/>
      <c r="N35" s="53"/>
      <c r="O35" s="53"/>
      <c r="P35" s="60"/>
      <c r="Q35" s="62"/>
      <c r="R35" s="63"/>
    </row>
    <row r="37" ht="15">
      <c r="A37" s="111" t="s">
        <v>92</v>
      </c>
    </row>
    <row r="38" ht="15">
      <c r="B38" s="110" t="s">
        <v>93</v>
      </c>
    </row>
    <row r="39" ht="15">
      <c r="B39" s="110" t="s">
        <v>91</v>
      </c>
    </row>
    <row r="40" ht="15">
      <c r="B40" s="110" t="s">
        <v>94</v>
      </c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Q17" sqref="Q17:R18"/>
    </sheetView>
  </sheetViews>
  <sheetFormatPr defaultColWidth="9.140625" defaultRowHeight="12.75"/>
  <cols>
    <col min="1" max="1" width="23.7109375" style="36" customWidth="1"/>
    <col min="2" max="2" width="11.140625" style="36" customWidth="1"/>
    <col min="3" max="3" width="16.140625" style="36" customWidth="1"/>
    <col min="4" max="6" width="14.00390625" style="38" hidden="1" customWidth="1"/>
    <col min="7" max="7" width="12.140625" style="38" hidden="1" customWidth="1"/>
    <col min="8" max="8" width="7.140625" style="38" hidden="1" customWidth="1"/>
    <col min="9" max="9" width="14.00390625" style="38" customWidth="1"/>
    <col min="10" max="10" width="12.140625" style="39" customWidth="1"/>
    <col min="11" max="11" width="14.57421875" style="40" customWidth="1"/>
    <col min="12" max="12" width="10.8515625" style="36" customWidth="1"/>
    <col min="13" max="13" width="13.57421875" style="39" customWidth="1"/>
    <col min="14" max="14" width="12.00390625" style="39" customWidth="1"/>
    <col min="15" max="15" width="11.57421875" style="39" customWidth="1"/>
    <col min="16" max="16" width="11.421875" style="41" customWidth="1"/>
    <col min="17" max="17" width="12.28125" style="39" customWidth="1"/>
    <col min="18" max="18" width="17.7109375" style="36" customWidth="1"/>
    <col min="19" max="19" width="11.140625" style="36" customWidth="1"/>
    <col min="20" max="16384" width="9.140625" style="36" customWidth="1"/>
  </cols>
  <sheetData>
    <row r="1" spans="1:17" ht="15">
      <c r="A1" s="11"/>
      <c r="B1" s="11"/>
      <c r="C1" s="11"/>
      <c r="D1" s="13"/>
      <c r="E1" s="13"/>
      <c r="F1" s="13"/>
      <c r="G1" s="13"/>
      <c r="H1" s="13"/>
      <c r="I1" s="13"/>
      <c r="J1" s="15"/>
      <c r="K1" s="14"/>
      <c r="L1" s="11"/>
      <c r="M1" s="15"/>
      <c r="N1" s="15"/>
      <c r="O1" s="15"/>
      <c r="P1" s="16"/>
      <c r="Q1" s="15"/>
    </row>
    <row r="2" spans="1:17" ht="15">
      <c r="A2" s="11" t="s">
        <v>0</v>
      </c>
      <c r="B2" s="12" t="s">
        <v>74</v>
      </c>
      <c r="C2" s="11"/>
      <c r="D2" s="13"/>
      <c r="E2" s="13"/>
      <c r="F2" s="13"/>
      <c r="G2" s="13"/>
      <c r="H2" s="13"/>
      <c r="I2" s="13"/>
      <c r="J2" s="15"/>
      <c r="K2" s="14"/>
      <c r="L2" s="11"/>
      <c r="M2" s="15"/>
      <c r="N2" s="15"/>
      <c r="O2" s="15"/>
      <c r="P2" s="16"/>
      <c r="Q2" s="15"/>
    </row>
    <row r="3" spans="1:17" ht="15">
      <c r="A3" s="11" t="s">
        <v>1</v>
      </c>
      <c r="B3" s="17">
        <v>2</v>
      </c>
      <c r="C3" s="11"/>
      <c r="D3" s="13"/>
      <c r="E3" s="13"/>
      <c r="F3" s="13"/>
      <c r="G3" s="13"/>
      <c r="H3" s="13"/>
      <c r="I3" s="13"/>
      <c r="J3" s="15"/>
      <c r="K3" s="14"/>
      <c r="L3" s="11"/>
      <c r="M3" s="15"/>
      <c r="N3" s="15"/>
      <c r="O3" s="15"/>
      <c r="P3" s="16"/>
      <c r="Q3" s="15"/>
    </row>
    <row r="4" spans="1:17" ht="15">
      <c r="A4" s="11" t="s">
        <v>2</v>
      </c>
      <c r="B4" s="18" t="s">
        <v>95</v>
      </c>
      <c r="C4" s="18"/>
      <c r="D4" s="13"/>
      <c r="E4" s="13"/>
      <c r="F4" s="13"/>
      <c r="G4" s="13"/>
      <c r="H4" s="13"/>
      <c r="I4" s="13"/>
      <c r="J4" s="15"/>
      <c r="K4" s="14"/>
      <c r="L4" s="11"/>
      <c r="M4" s="15"/>
      <c r="N4" s="15"/>
      <c r="O4" s="12" t="s">
        <v>3</v>
      </c>
      <c r="P4" s="19" t="s">
        <v>96</v>
      </c>
      <c r="Q4" s="15"/>
    </row>
    <row r="5" spans="1:17" ht="15">
      <c r="A5" s="11" t="s">
        <v>4</v>
      </c>
      <c r="B5" s="17">
        <v>7</v>
      </c>
      <c r="C5" s="11"/>
      <c r="D5" s="13"/>
      <c r="E5" s="13"/>
      <c r="F5" s="13"/>
      <c r="G5" s="13"/>
      <c r="H5" s="13"/>
      <c r="I5" s="13"/>
      <c r="J5" s="15"/>
      <c r="K5" s="14"/>
      <c r="L5" s="11"/>
      <c r="M5" s="15"/>
      <c r="N5" s="15"/>
      <c r="O5" s="12" t="s">
        <v>36</v>
      </c>
      <c r="P5" s="19" t="s">
        <v>97</v>
      </c>
      <c r="Q5" s="15"/>
    </row>
    <row r="6" spans="1:17" ht="15">
      <c r="A6" s="11" t="s">
        <v>5</v>
      </c>
      <c r="B6" s="17" t="s">
        <v>98</v>
      </c>
      <c r="C6" s="11"/>
      <c r="D6" s="13"/>
      <c r="E6" s="13"/>
      <c r="F6" s="13"/>
      <c r="G6" s="13"/>
      <c r="H6" s="13"/>
      <c r="I6" s="13"/>
      <c r="J6" s="15"/>
      <c r="K6" s="14"/>
      <c r="L6" s="11"/>
      <c r="M6" s="15"/>
      <c r="N6" s="15"/>
      <c r="O6" s="15"/>
      <c r="P6" s="16"/>
      <c r="Q6" s="15"/>
    </row>
    <row r="7" spans="1:17" ht="15">
      <c r="A7" s="11"/>
      <c r="B7" s="11"/>
      <c r="C7" s="11"/>
      <c r="D7" s="13"/>
      <c r="E7" s="13"/>
      <c r="F7" s="13"/>
      <c r="G7" s="13"/>
      <c r="H7" s="13"/>
      <c r="I7" s="13"/>
      <c r="J7" s="15"/>
      <c r="K7" s="14"/>
      <c r="L7" s="11"/>
      <c r="M7" s="15"/>
      <c r="N7" s="15"/>
      <c r="O7" s="15"/>
      <c r="P7" s="16"/>
      <c r="Q7" s="15"/>
    </row>
    <row r="8" spans="1:17" ht="15">
      <c r="A8" s="37"/>
      <c r="B8" s="11"/>
      <c r="C8" s="11"/>
      <c r="D8" s="13"/>
      <c r="E8" s="13"/>
      <c r="F8" s="13"/>
      <c r="G8" s="13"/>
      <c r="H8" s="13"/>
      <c r="I8" s="13"/>
      <c r="J8" s="15"/>
      <c r="K8" s="14"/>
      <c r="L8" s="11"/>
      <c r="M8" s="15"/>
      <c r="N8" s="15"/>
      <c r="O8" s="15"/>
      <c r="P8" s="16"/>
      <c r="Q8" s="15"/>
    </row>
    <row r="9" spans="1:18" s="7" customFormat="1" ht="30">
      <c r="A9" s="43" t="s">
        <v>6</v>
      </c>
      <c r="B9" s="44" t="s">
        <v>7</v>
      </c>
      <c r="C9" s="43" t="s">
        <v>8</v>
      </c>
      <c r="D9" s="69" t="s">
        <v>76</v>
      </c>
      <c r="E9" s="69" t="s">
        <v>39</v>
      </c>
      <c r="F9" s="69" t="s">
        <v>38</v>
      </c>
      <c r="G9" s="69" t="s">
        <v>40</v>
      </c>
      <c r="H9" s="69" t="s">
        <v>47</v>
      </c>
      <c r="I9" s="69" t="s">
        <v>37</v>
      </c>
      <c r="J9" s="55" t="s">
        <v>9</v>
      </c>
      <c r="K9" s="44" t="s">
        <v>10</v>
      </c>
      <c r="L9" s="55" t="s">
        <v>11</v>
      </c>
      <c r="M9" s="44" t="s">
        <v>12</v>
      </c>
      <c r="N9" s="44" t="s">
        <v>13</v>
      </c>
      <c r="O9" s="44" t="s">
        <v>14</v>
      </c>
      <c r="P9" s="44" t="s">
        <v>15</v>
      </c>
      <c r="Q9" s="54" t="s">
        <v>16</v>
      </c>
      <c r="R9" s="44" t="s">
        <v>17</v>
      </c>
    </row>
    <row r="10" spans="1:18" s="31" customFormat="1" ht="15">
      <c r="A10" s="80" t="s">
        <v>62</v>
      </c>
      <c r="B10" s="81" t="s">
        <v>61</v>
      </c>
      <c r="C10" s="70" t="s">
        <v>89</v>
      </c>
      <c r="D10" s="79">
        <v>0</v>
      </c>
      <c r="E10" s="25">
        <v>0.6</v>
      </c>
      <c r="F10" s="24"/>
      <c r="G10" s="24">
        <f aca="true" t="shared" si="0" ref="G10:G30">D10*E10+F10</f>
        <v>0</v>
      </c>
      <c r="H10" s="24"/>
      <c r="I10" s="24">
        <v>0</v>
      </c>
      <c r="J10" s="78"/>
      <c r="K10" s="27"/>
      <c r="L10" s="26"/>
      <c r="M10" s="22"/>
      <c r="N10" s="22">
        <v>8</v>
      </c>
      <c r="O10" s="28">
        <f>SUM(Total!D8:E8)</f>
        <v>16</v>
      </c>
      <c r="P10" s="24">
        <v>0</v>
      </c>
      <c r="Q10" s="29"/>
      <c r="R10" s="30"/>
    </row>
    <row r="11" spans="1:18" s="108" customFormat="1" ht="30">
      <c r="A11" s="71" t="s">
        <v>48</v>
      </c>
      <c r="B11" s="72" t="s">
        <v>35</v>
      </c>
      <c r="C11" s="73" t="s">
        <v>21</v>
      </c>
      <c r="D11" s="79">
        <v>0.004166666666666667</v>
      </c>
      <c r="E11" s="104">
        <v>0.6</v>
      </c>
      <c r="F11" s="32"/>
      <c r="G11" s="24">
        <f t="shared" si="0"/>
        <v>0.0025</v>
      </c>
      <c r="H11" s="32"/>
      <c r="I11" s="32">
        <v>0.002777777777777778</v>
      </c>
      <c r="J11" s="91"/>
      <c r="K11" s="33"/>
      <c r="L11" s="105"/>
      <c r="M11" s="72"/>
      <c r="N11" s="22">
        <v>8</v>
      </c>
      <c r="O11" s="28">
        <f>SUM(Total!D9:E9)</f>
        <v>16</v>
      </c>
      <c r="P11" s="32">
        <v>0.002777777777777778</v>
      </c>
      <c r="Q11" s="106"/>
      <c r="R11" s="107"/>
    </row>
    <row r="12" spans="1:18" s="7" customFormat="1" ht="15">
      <c r="A12" s="73" t="s">
        <v>63</v>
      </c>
      <c r="B12" s="74" t="s">
        <v>64</v>
      </c>
      <c r="C12" s="73" t="s">
        <v>57</v>
      </c>
      <c r="D12" s="79">
        <v>0.0020833333333333333</v>
      </c>
      <c r="E12" s="20">
        <v>0.6</v>
      </c>
      <c r="F12" s="84"/>
      <c r="G12" s="24">
        <f t="shared" si="0"/>
        <v>0.00125</v>
      </c>
      <c r="H12" s="23" t="s">
        <v>72</v>
      </c>
      <c r="I12" s="84">
        <v>0.006944444444444444</v>
      </c>
      <c r="J12" s="78"/>
      <c r="K12" s="56"/>
      <c r="L12" s="26"/>
      <c r="M12" s="47"/>
      <c r="N12" s="22">
        <v>8</v>
      </c>
      <c r="O12" s="28">
        <f>SUM(Total!D10:E10)</f>
        <v>16</v>
      </c>
      <c r="P12" s="84">
        <v>0.006944444444444444</v>
      </c>
      <c r="Q12" s="57"/>
      <c r="R12" s="58"/>
    </row>
    <row r="13" spans="1:18" s="7" customFormat="1" ht="15">
      <c r="A13" s="48" t="s">
        <v>43</v>
      </c>
      <c r="B13" s="47" t="s">
        <v>44</v>
      </c>
      <c r="C13" s="48" t="s">
        <v>45</v>
      </c>
      <c r="D13" s="79">
        <v>0.009027777777777779</v>
      </c>
      <c r="E13" s="20">
        <v>0.6</v>
      </c>
      <c r="F13" s="84"/>
      <c r="G13" s="24">
        <f t="shared" si="0"/>
        <v>0.005416666666666667</v>
      </c>
      <c r="H13" s="84"/>
      <c r="I13" s="84">
        <v>0.005555555555555556</v>
      </c>
      <c r="J13" s="78"/>
      <c r="K13" s="56"/>
      <c r="L13" s="26"/>
      <c r="M13" s="47"/>
      <c r="N13" s="22">
        <v>8</v>
      </c>
      <c r="O13" s="28">
        <f>SUM(Total!D11:E11)</f>
        <v>16</v>
      </c>
      <c r="P13" s="84">
        <v>0.005555555555555556</v>
      </c>
      <c r="Q13" s="57"/>
      <c r="R13" s="58"/>
    </row>
    <row r="14" spans="1:18" s="7" customFormat="1" ht="15">
      <c r="A14" s="48" t="s">
        <v>18</v>
      </c>
      <c r="B14" s="47">
        <v>610</v>
      </c>
      <c r="C14" s="48" t="s">
        <v>19</v>
      </c>
      <c r="D14" s="79">
        <v>0.018055555555555557</v>
      </c>
      <c r="E14" s="20">
        <v>0.6</v>
      </c>
      <c r="F14" s="84"/>
      <c r="G14" s="24">
        <f t="shared" si="0"/>
        <v>0.010833333333333334</v>
      </c>
      <c r="H14" s="84"/>
      <c r="I14" s="21">
        <v>0.011111111111111112</v>
      </c>
      <c r="J14" s="78"/>
      <c r="K14" s="8"/>
      <c r="L14" s="26"/>
      <c r="M14" s="50"/>
      <c r="N14" s="22">
        <v>8</v>
      </c>
      <c r="O14" s="28">
        <f>SUM(Total!D12:E12)</f>
        <v>16</v>
      </c>
      <c r="P14" s="21">
        <v>0.011111111111111112</v>
      </c>
      <c r="Q14" s="64"/>
      <c r="R14" s="10"/>
    </row>
    <row r="15" spans="1:18" s="7" customFormat="1" ht="15">
      <c r="A15" s="48" t="s">
        <v>49</v>
      </c>
      <c r="B15" s="47">
        <v>2679</v>
      </c>
      <c r="C15" s="48" t="s">
        <v>50</v>
      </c>
      <c r="D15" s="79">
        <v>0.016666666666666666</v>
      </c>
      <c r="E15" s="20">
        <v>0.6</v>
      </c>
      <c r="F15" s="84"/>
      <c r="G15" s="24">
        <f t="shared" si="0"/>
        <v>0.01</v>
      </c>
      <c r="H15" s="23"/>
      <c r="I15" s="84">
        <v>0.009722222222222222</v>
      </c>
      <c r="J15" s="78"/>
      <c r="K15" s="47"/>
      <c r="L15" s="26"/>
      <c r="M15" s="47"/>
      <c r="N15" s="22">
        <v>8</v>
      </c>
      <c r="O15" s="28">
        <f>SUM(Total!D13:E13)</f>
        <v>16</v>
      </c>
      <c r="P15" s="84">
        <v>0.009722222222222222</v>
      </c>
      <c r="Q15" s="57"/>
      <c r="R15" s="58"/>
    </row>
    <row r="16" spans="1:18" s="11" customFormat="1" ht="15">
      <c r="A16" s="48" t="s">
        <v>65</v>
      </c>
      <c r="B16" s="47">
        <v>35000</v>
      </c>
      <c r="C16" s="48" t="s">
        <v>66</v>
      </c>
      <c r="D16" s="77">
        <v>0.014583333333333332</v>
      </c>
      <c r="E16" s="20">
        <v>0.6</v>
      </c>
      <c r="F16" s="84"/>
      <c r="G16" s="24">
        <f t="shared" si="0"/>
        <v>0.008749999999999999</v>
      </c>
      <c r="H16" s="84"/>
      <c r="I16" s="84">
        <v>0.006944444444444444</v>
      </c>
      <c r="J16" s="78">
        <v>0.12342592592592593</v>
      </c>
      <c r="K16" s="50">
        <v>3</v>
      </c>
      <c r="L16" s="26">
        <f>J16-I16</f>
        <v>0.11648148148148148</v>
      </c>
      <c r="M16" s="50">
        <v>2</v>
      </c>
      <c r="N16" s="22">
        <v>2</v>
      </c>
      <c r="O16" s="28">
        <f>SUM(Total!D14:E14)</f>
        <v>3</v>
      </c>
      <c r="P16" s="84">
        <v>0.005555555555555556</v>
      </c>
      <c r="Q16" s="64" t="s">
        <v>100</v>
      </c>
      <c r="R16" s="59"/>
    </row>
    <row r="17" spans="1:18" s="11" customFormat="1" ht="15">
      <c r="A17" s="85" t="s">
        <v>67</v>
      </c>
      <c r="B17" s="50">
        <v>3805</v>
      </c>
      <c r="C17" s="85" t="s">
        <v>68</v>
      </c>
      <c r="D17" s="86">
        <v>0.015972222222222224</v>
      </c>
      <c r="E17" s="20">
        <v>0.6</v>
      </c>
      <c r="F17" s="84"/>
      <c r="G17" s="24">
        <f t="shared" si="0"/>
        <v>0.009583333333333334</v>
      </c>
      <c r="H17" s="84"/>
      <c r="I17" s="84">
        <v>0.009027777777777779</v>
      </c>
      <c r="J17" s="78">
        <v>0.12328703703703703</v>
      </c>
      <c r="K17" s="50">
        <v>2</v>
      </c>
      <c r="L17" s="26">
        <f>J17-I17</f>
        <v>0.11425925925925925</v>
      </c>
      <c r="M17" s="50">
        <v>1</v>
      </c>
      <c r="N17" s="22">
        <v>1</v>
      </c>
      <c r="O17" s="28">
        <f>SUM(Total!D15:E15)</f>
        <v>4</v>
      </c>
      <c r="P17" s="84">
        <v>0.006944444444444444</v>
      </c>
      <c r="Q17" s="64" t="s">
        <v>99</v>
      </c>
      <c r="R17" s="59"/>
    </row>
    <row r="18" spans="1:18" s="11" customFormat="1" ht="15">
      <c r="A18" s="85" t="s">
        <v>69</v>
      </c>
      <c r="B18" s="50" t="s">
        <v>70</v>
      </c>
      <c r="C18" s="85" t="s">
        <v>71</v>
      </c>
      <c r="D18" s="86">
        <v>0.0006944444444444445</v>
      </c>
      <c r="E18" s="20">
        <v>0.6</v>
      </c>
      <c r="F18" s="84"/>
      <c r="G18" s="24">
        <f t="shared" si="0"/>
        <v>0.0004166666666666667</v>
      </c>
      <c r="H18" s="84"/>
      <c r="I18" s="84">
        <v>0.0006944444444444445</v>
      </c>
      <c r="J18" s="78"/>
      <c r="K18" s="50"/>
      <c r="L18" s="26"/>
      <c r="M18" s="50"/>
      <c r="N18" s="22">
        <v>8</v>
      </c>
      <c r="O18" s="28">
        <f>SUM(Total!D16:E16)</f>
        <v>16</v>
      </c>
      <c r="P18" s="84">
        <v>0.0006944444444444445</v>
      </c>
      <c r="Q18" s="64"/>
      <c r="R18" s="59"/>
    </row>
    <row r="19" spans="1:18" s="11" customFormat="1" ht="15">
      <c r="A19" s="85" t="s">
        <v>77</v>
      </c>
      <c r="B19" s="50">
        <v>88</v>
      </c>
      <c r="C19" s="85" t="s">
        <v>78</v>
      </c>
      <c r="D19" s="86">
        <v>0.006944444444444444</v>
      </c>
      <c r="E19" s="20">
        <v>0.6</v>
      </c>
      <c r="F19" s="84"/>
      <c r="G19" s="24">
        <f t="shared" si="0"/>
        <v>0.004166666666666667</v>
      </c>
      <c r="H19" s="84"/>
      <c r="I19" s="84">
        <v>0.002777777777777778</v>
      </c>
      <c r="J19" s="78">
        <v>0.11994212962962963</v>
      </c>
      <c r="K19" s="50">
        <v>1</v>
      </c>
      <c r="L19" s="26">
        <f>J19-I19</f>
        <v>0.11716435185185185</v>
      </c>
      <c r="M19" s="50">
        <v>3</v>
      </c>
      <c r="N19" s="22">
        <v>3</v>
      </c>
      <c r="O19" s="28">
        <f>SUM(Total!D17:E17)</f>
        <v>5</v>
      </c>
      <c r="P19" s="84">
        <v>0.0020833333333333333</v>
      </c>
      <c r="Q19" s="64" t="s">
        <v>101</v>
      </c>
      <c r="R19" s="59"/>
    </row>
    <row r="20" spans="1:18" s="11" customFormat="1" ht="15">
      <c r="A20" s="85" t="s">
        <v>79</v>
      </c>
      <c r="B20" s="50">
        <v>6866</v>
      </c>
      <c r="C20" s="85" t="s">
        <v>80</v>
      </c>
      <c r="D20" s="86">
        <v>0</v>
      </c>
      <c r="E20" s="20">
        <v>0.6</v>
      </c>
      <c r="F20" s="84"/>
      <c r="G20" s="24">
        <f t="shared" si="0"/>
        <v>0</v>
      </c>
      <c r="H20" s="23" t="s">
        <v>85</v>
      </c>
      <c r="I20" s="84">
        <v>0.007638888888888889</v>
      </c>
      <c r="J20" s="78">
        <v>0.1277662037037037</v>
      </c>
      <c r="K20" s="50">
        <v>4</v>
      </c>
      <c r="L20" s="26">
        <f>J20-I20</f>
        <v>0.12012731481481481</v>
      </c>
      <c r="M20" s="50">
        <v>4</v>
      </c>
      <c r="N20" s="22">
        <v>4</v>
      </c>
      <c r="O20" s="28">
        <f>SUM(Total!D18:E18)</f>
        <v>8</v>
      </c>
      <c r="P20" s="84">
        <v>0.007638888888888889</v>
      </c>
      <c r="Q20" s="64"/>
      <c r="R20" s="59"/>
    </row>
    <row r="21" spans="1:18" s="11" customFormat="1" ht="15">
      <c r="A21" s="87" t="s">
        <v>54</v>
      </c>
      <c r="B21" s="74" t="s">
        <v>55</v>
      </c>
      <c r="C21" s="73" t="s">
        <v>56</v>
      </c>
      <c r="D21" s="84">
        <v>0</v>
      </c>
      <c r="E21" s="20">
        <v>0.6</v>
      </c>
      <c r="F21" s="84">
        <v>0.595833333333334</v>
      </c>
      <c r="G21" s="24">
        <f t="shared" si="0"/>
        <v>0.595833333333334</v>
      </c>
      <c r="H21" s="23"/>
      <c r="I21" s="84">
        <v>0.012499999999999999</v>
      </c>
      <c r="J21" s="78"/>
      <c r="K21" s="50"/>
      <c r="L21" s="26"/>
      <c r="M21" s="50"/>
      <c r="N21" s="22">
        <v>8</v>
      </c>
      <c r="O21" s="28">
        <f>SUM(Total!D19:E19)</f>
        <v>16</v>
      </c>
      <c r="P21" s="84">
        <v>0.012499999999999999</v>
      </c>
      <c r="Q21" s="64"/>
      <c r="R21" s="59"/>
    </row>
    <row r="22" spans="1:18" s="11" customFormat="1" ht="15">
      <c r="A22" s="88" t="s">
        <v>59</v>
      </c>
      <c r="B22" s="47">
        <v>1925</v>
      </c>
      <c r="C22" s="48" t="s">
        <v>60</v>
      </c>
      <c r="D22" s="84">
        <v>0</v>
      </c>
      <c r="E22" s="20">
        <v>0.6</v>
      </c>
      <c r="F22" s="84">
        <v>0.804166666666666</v>
      </c>
      <c r="G22" s="24">
        <f t="shared" si="0"/>
        <v>0.804166666666666</v>
      </c>
      <c r="H22" s="84"/>
      <c r="I22" s="84">
        <v>0.012499999999999999</v>
      </c>
      <c r="J22" s="78"/>
      <c r="K22" s="50"/>
      <c r="L22" s="26"/>
      <c r="M22" s="50"/>
      <c r="N22" s="22">
        <v>8</v>
      </c>
      <c r="O22" s="28">
        <f>SUM(Total!D20:E20)</f>
        <v>16</v>
      </c>
      <c r="P22" s="84">
        <v>0.012499999999999999</v>
      </c>
      <c r="Q22" s="64"/>
      <c r="R22" s="59"/>
    </row>
    <row r="23" spans="1:18" s="11" customFormat="1" ht="15">
      <c r="A23" s="89" t="s">
        <v>42</v>
      </c>
      <c r="B23" s="83" t="s">
        <v>41</v>
      </c>
      <c r="C23" s="82" t="s">
        <v>53</v>
      </c>
      <c r="D23" s="84">
        <v>0.004861111111111111</v>
      </c>
      <c r="E23" s="20">
        <v>0.6</v>
      </c>
      <c r="F23" s="84">
        <v>0.929166666666666</v>
      </c>
      <c r="G23" s="24">
        <f t="shared" si="0"/>
        <v>0.9320833333333327</v>
      </c>
      <c r="H23" s="84"/>
      <c r="I23" s="84">
        <v>0.015277777777777777</v>
      </c>
      <c r="J23" s="78"/>
      <c r="K23" s="50"/>
      <c r="L23" s="26"/>
      <c r="M23" s="50"/>
      <c r="N23" s="22">
        <v>8</v>
      </c>
      <c r="O23" s="28">
        <f>SUM(Total!D21:E21)</f>
        <v>16</v>
      </c>
      <c r="P23" s="84">
        <v>0.015277777777777777</v>
      </c>
      <c r="Q23" s="64"/>
      <c r="R23" s="59"/>
    </row>
    <row r="24" spans="1:18" s="11" customFormat="1" ht="15">
      <c r="A24" s="87" t="s">
        <v>33</v>
      </c>
      <c r="B24" s="74">
        <v>15</v>
      </c>
      <c r="C24" s="73" t="s">
        <v>34</v>
      </c>
      <c r="D24" s="84">
        <v>0.009027777777777779</v>
      </c>
      <c r="E24" s="20">
        <v>0.6</v>
      </c>
      <c r="F24" s="84">
        <v>0.887499999999999</v>
      </c>
      <c r="G24" s="24">
        <f t="shared" si="0"/>
        <v>0.8929166666666656</v>
      </c>
      <c r="H24" s="23"/>
      <c r="I24" s="84">
        <v>0.017361111111111112</v>
      </c>
      <c r="J24" s="78"/>
      <c r="K24" s="50"/>
      <c r="L24" s="26"/>
      <c r="M24" s="50"/>
      <c r="N24" s="22">
        <v>8</v>
      </c>
      <c r="O24" s="28">
        <f>SUM(Total!D22:E22)</f>
        <v>16</v>
      </c>
      <c r="P24" s="84">
        <v>0.017361111111111112</v>
      </c>
      <c r="Q24" s="64"/>
      <c r="R24" s="59"/>
    </row>
    <row r="25" spans="1:18" s="11" customFormat="1" ht="15">
      <c r="A25" s="90" t="s">
        <v>20</v>
      </c>
      <c r="B25" s="76">
        <v>2939</v>
      </c>
      <c r="C25" s="75" t="s">
        <v>21</v>
      </c>
      <c r="D25" s="84">
        <v>0.013888888888888888</v>
      </c>
      <c r="E25" s="20">
        <v>0.6</v>
      </c>
      <c r="F25" s="84">
        <v>0.929166666666666</v>
      </c>
      <c r="G25" s="24">
        <f t="shared" si="0"/>
        <v>0.9374999999999993</v>
      </c>
      <c r="H25" s="84"/>
      <c r="I25" s="84">
        <v>0.020833333333333332</v>
      </c>
      <c r="J25" s="78"/>
      <c r="K25" s="50"/>
      <c r="L25" s="26"/>
      <c r="M25" s="50"/>
      <c r="N25" s="22">
        <v>8</v>
      </c>
      <c r="O25" s="28">
        <f>SUM(Total!D23:E23)</f>
        <v>16</v>
      </c>
      <c r="P25" s="84">
        <v>0.020833333333333332</v>
      </c>
      <c r="Q25" s="64"/>
      <c r="R25" s="59"/>
    </row>
    <row r="26" spans="1:18" s="11" customFormat="1" ht="15">
      <c r="A26" s="87" t="s">
        <v>58</v>
      </c>
      <c r="B26" s="74">
        <v>4655</v>
      </c>
      <c r="C26" s="73" t="s">
        <v>46</v>
      </c>
      <c r="D26" s="84">
        <v>0.0062499999999999995</v>
      </c>
      <c r="E26" s="20">
        <v>0.6</v>
      </c>
      <c r="F26" s="84">
        <v>0.970833333333333</v>
      </c>
      <c r="G26" s="24">
        <f t="shared" si="0"/>
        <v>0.974583333333333</v>
      </c>
      <c r="H26" s="84"/>
      <c r="I26" s="84">
        <v>0.015972222222222224</v>
      </c>
      <c r="J26" s="78"/>
      <c r="K26" s="50"/>
      <c r="L26" s="26"/>
      <c r="M26" s="50"/>
      <c r="N26" s="22">
        <v>8</v>
      </c>
      <c r="O26" s="28">
        <f>SUM(Total!D24:E24)</f>
        <v>16</v>
      </c>
      <c r="P26" s="84">
        <v>0.015972222222222224</v>
      </c>
      <c r="Q26" s="64"/>
      <c r="R26" s="59"/>
    </row>
    <row r="27" spans="1:18" s="11" customFormat="1" ht="15">
      <c r="A27" s="87" t="s">
        <v>51</v>
      </c>
      <c r="B27" s="74">
        <v>6878</v>
      </c>
      <c r="C27" s="73" t="s">
        <v>52</v>
      </c>
      <c r="D27" s="84">
        <v>0.019444444444444445</v>
      </c>
      <c r="E27" s="20">
        <v>0.6</v>
      </c>
      <c r="F27" s="84">
        <v>1.0125</v>
      </c>
      <c r="G27" s="24">
        <f t="shared" si="0"/>
        <v>1.0241666666666667</v>
      </c>
      <c r="H27" s="84"/>
      <c r="I27" s="84">
        <v>0.024305555555555556</v>
      </c>
      <c r="J27" s="78">
        <v>0.15981481481481483</v>
      </c>
      <c r="K27" s="50">
        <v>6</v>
      </c>
      <c r="L27" s="26">
        <f>J27-I27</f>
        <v>0.13550925925925927</v>
      </c>
      <c r="M27" s="50">
        <v>6</v>
      </c>
      <c r="N27" s="22">
        <v>6</v>
      </c>
      <c r="O27" s="28">
        <f>SUM(Total!D25:E25)</f>
        <v>14</v>
      </c>
      <c r="P27" s="84">
        <v>0.024305555555555556</v>
      </c>
      <c r="Q27" s="64"/>
      <c r="R27" s="59"/>
    </row>
    <row r="28" spans="1:18" s="11" customFormat="1" ht="15">
      <c r="A28" s="75" t="s">
        <v>81</v>
      </c>
      <c r="B28" s="76">
        <v>328</v>
      </c>
      <c r="C28" s="75" t="s">
        <v>82</v>
      </c>
      <c r="D28" s="84">
        <v>0.008333333333333333</v>
      </c>
      <c r="E28" s="20">
        <v>0.6</v>
      </c>
      <c r="F28" s="84">
        <v>1.05416666666667</v>
      </c>
      <c r="G28" s="24">
        <f t="shared" si="0"/>
        <v>1.05916666666667</v>
      </c>
      <c r="H28" s="84"/>
      <c r="I28" s="84">
        <v>0.017361111111111112</v>
      </c>
      <c r="J28" s="78"/>
      <c r="K28" s="50"/>
      <c r="L28" s="26"/>
      <c r="M28" s="50"/>
      <c r="N28" s="22">
        <v>8</v>
      </c>
      <c r="O28" s="28">
        <f>SUM(Total!D26:E26)</f>
        <v>16</v>
      </c>
      <c r="P28" s="84">
        <v>0.017361111111111112</v>
      </c>
      <c r="Q28" s="64"/>
      <c r="R28" s="59"/>
    </row>
    <row r="29" spans="1:18" s="11" customFormat="1" ht="15">
      <c r="A29" s="75" t="s">
        <v>83</v>
      </c>
      <c r="B29" s="76">
        <v>61</v>
      </c>
      <c r="C29" s="75" t="s">
        <v>84</v>
      </c>
      <c r="D29" s="109">
        <v>0.0006944444444444445</v>
      </c>
      <c r="E29" s="20">
        <v>0.6</v>
      </c>
      <c r="F29" s="84">
        <v>1.09583333333333</v>
      </c>
      <c r="G29" s="24">
        <f t="shared" si="0"/>
        <v>1.0962499999999968</v>
      </c>
      <c r="H29" s="84"/>
      <c r="I29" s="84">
        <v>0.013194444444444444</v>
      </c>
      <c r="J29" s="78"/>
      <c r="K29" s="50"/>
      <c r="L29" s="26"/>
      <c r="M29" s="50"/>
      <c r="N29" s="22">
        <v>8</v>
      </c>
      <c r="O29" s="28">
        <f>SUM(Total!D27:E27)</f>
        <v>16</v>
      </c>
      <c r="P29" s="84">
        <v>0.013194444444444444</v>
      </c>
      <c r="Q29" s="64"/>
      <c r="R29" s="59"/>
    </row>
    <row r="30" spans="1:18" s="11" customFormat="1" ht="15">
      <c r="A30" s="87" t="s">
        <v>88</v>
      </c>
      <c r="B30" s="74" t="s">
        <v>73</v>
      </c>
      <c r="C30" s="73" t="s">
        <v>90</v>
      </c>
      <c r="D30" s="84">
        <v>0</v>
      </c>
      <c r="E30" s="20">
        <v>0.6</v>
      </c>
      <c r="F30" s="84">
        <v>0.012499999999999999</v>
      </c>
      <c r="G30" s="84">
        <f t="shared" si="0"/>
        <v>0.012499999999999999</v>
      </c>
      <c r="H30" s="84"/>
      <c r="I30" s="84">
        <v>0.012499999999999999</v>
      </c>
      <c r="J30" s="78">
        <v>0.14614583333333334</v>
      </c>
      <c r="K30" s="50">
        <v>5</v>
      </c>
      <c r="L30" s="26">
        <f>J30-I30</f>
        <v>0.13364583333333332</v>
      </c>
      <c r="M30" s="50">
        <v>5</v>
      </c>
      <c r="N30" s="22">
        <v>5</v>
      </c>
      <c r="O30" s="28">
        <f>SUM(Total!D28:E28)</f>
        <v>10</v>
      </c>
      <c r="P30" s="84">
        <v>0.012499999999999999</v>
      </c>
      <c r="Q30" s="64"/>
      <c r="R30" s="59"/>
    </row>
    <row r="31" spans="1:18" s="11" customFormat="1" ht="15">
      <c r="A31" s="87"/>
      <c r="B31" s="74"/>
      <c r="C31" s="73"/>
      <c r="D31" s="84"/>
      <c r="E31" s="20"/>
      <c r="F31" s="84"/>
      <c r="G31" s="84"/>
      <c r="H31" s="84"/>
      <c r="I31" s="84"/>
      <c r="J31" s="78"/>
      <c r="K31" s="50"/>
      <c r="L31" s="26"/>
      <c r="M31" s="50"/>
      <c r="N31" s="22"/>
      <c r="O31" s="28"/>
      <c r="P31" s="84"/>
      <c r="Q31" s="64"/>
      <c r="R31" s="59"/>
    </row>
    <row r="32" spans="1:18" s="11" customFormat="1" ht="15">
      <c r="A32" s="87"/>
      <c r="B32" s="74"/>
      <c r="C32" s="73"/>
      <c r="D32" s="84"/>
      <c r="E32" s="20"/>
      <c r="F32" s="84"/>
      <c r="G32" s="84"/>
      <c r="H32" s="84"/>
      <c r="I32" s="84"/>
      <c r="J32" s="78"/>
      <c r="K32" s="50"/>
      <c r="L32" s="26"/>
      <c r="M32" s="50"/>
      <c r="N32" s="22"/>
      <c r="O32" s="28"/>
      <c r="P32" s="84"/>
      <c r="Q32" s="64"/>
      <c r="R32" s="59"/>
    </row>
    <row r="33" spans="1:18" s="7" customFormat="1" ht="15">
      <c r="A33" s="48"/>
      <c r="B33" s="74"/>
      <c r="C33" s="48"/>
      <c r="D33" s="34"/>
      <c r="E33" s="35"/>
      <c r="F33" s="21"/>
      <c r="G33" s="21"/>
      <c r="H33" s="21"/>
      <c r="I33" s="21"/>
      <c r="J33" s="78"/>
      <c r="K33" s="47"/>
      <c r="L33" s="78"/>
      <c r="M33" s="47"/>
      <c r="N33" s="22"/>
      <c r="O33" s="22"/>
      <c r="P33" s="21"/>
      <c r="Q33" s="64"/>
      <c r="R33" s="59"/>
    </row>
    <row r="34" spans="1:18" s="7" customFormat="1" ht="15">
      <c r="A34" s="48"/>
      <c r="B34" s="74"/>
      <c r="C34" s="48"/>
      <c r="D34" s="34"/>
      <c r="E34" s="35"/>
      <c r="F34" s="21"/>
      <c r="G34" s="21"/>
      <c r="H34" s="21"/>
      <c r="I34" s="21"/>
      <c r="J34" s="78"/>
      <c r="K34" s="47"/>
      <c r="L34" s="78"/>
      <c r="M34" s="47"/>
      <c r="N34" s="22"/>
      <c r="O34" s="22"/>
      <c r="P34" s="21"/>
      <c r="Q34" s="64"/>
      <c r="R34" s="59"/>
    </row>
    <row r="35" spans="1:18" s="7" customFormat="1" ht="15">
      <c r="A35" s="52"/>
      <c r="B35" s="42"/>
      <c r="C35" s="52"/>
      <c r="D35" s="52"/>
      <c r="E35" s="60"/>
      <c r="F35" s="60"/>
      <c r="G35" s="60"/>
      <c r="H35" s="60"/>
      <c r="I35" s="60"/>
      <c r="J35" s="61"/>
      <c r="K35" s="53"/>
      <c r="L35" s="61"/>
      <c r="M35" s="53"/>
      <c r="N35" s="53"/>
      <c r="O35" s="53"/>
      <c r="P35" s="60"/>
      <c r="Q35" s="62"/>
      <c r="R35" s="63"/>
    </row>
    <row r="37" ht="15">
      <c r="A37" s="111" t="s">
        <v>92</v>
      </c>
    </row>
    <row r="38" ht="15">
      <c r="B38" s="110" t="s">
        <v>93</v>
      </c>
    </row>
    <row r="39" ht="15">
      <c r="B39" s="110" t="s">
        <v>91</v>
      </c>
    </row>
    <row r="40" ht="15">
      <c r="B40" s="110" t="s">
        <v>94</v>
      </c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P17" sqref="P17"/>
    </sheetView>
  </sheetViews>
  <sheetFormatPr defaultColWidth="9.140625" defaultRowHeight="12.75"/>
  <cols>
    <col min="1" max="1" width="23.7109375" style="36" customWidth="1"/>
    <col min="2" max="2" width="11.140625" style="36" customWidth="1"/>
    <col min="3" max="3" width="16.140625" style="36" customWidth="1"/>
    <col min="4" max="6" width="14.00390625" style="38" hidden="1" customWidth="1"/>
    <col min="7" max="7" width="12.140625" style="38" hidden="1" customWidth="1"/>
    <col min="8" max="8" width="7.140625" style="38" hidden="1" customWidth="1"/>
    <col min="9" max="9" width="14.00390625" style="38" customWidth="1"/>
    <col min="10" max="10" width="12.140625" style="39" customWidth="1"/>
    <col min="11" max="11" width="14.57421875" style="40" customWidth="1"/>
    <col min="12" max="12" width="10.8515625" style="36" customWidth="1"/>
    <col min="13" max="13" width="13.57421875" style="39" customWidth="1"/>
    <col min="14" max="14" width="12.00390625" style="39" customWidth="1"/>
    <col min="15" max="15" width="11.57421875" style="39" customWidth="1"/>
    <col min="16" max="16" width="11.421875" style="41" customWidth="1"/>
    <col min="17" max="17" width="12.28125" style="39" customWidth="1"/>
    <col min="18" max="18" width="17.7109375" style="36" customWidth="1"/>
    <col min="19" max="19" width="11.140625" style="36" customWidth="1"/>
    <col min="20" max="16384" width="9.140625" style="36" customWidth="1"/>
  </cols>
  <sheetData>
    <row r="1" spans="1:17" ht="15">
      <c r="A1" s="11"/>
      <c r="B1" s="11"/>
      <c r="C1" s="11"/>
      <c r="D1" s="13"/>
      <c r="E1" s="13"/>
      <c r="F1" s="13"/>
      <c r="G1" s="13"/>
      <c r="H1" s="13"/>
      <c r="I1" s="13"/>
      <c r="J1" s="15"/>
      <c r="K1" s="14"/>
      <c r="L1" s="11"/>
      <c r="M1" s="15"/>
      <c r="N1" s="15"/>
      <c r="O1" s="15"/>
      <c r="P1" s="16"/>
      <c r="Q1" s="15"/>
    </row>
    <row r="2" spans="1:17" ht="15">
      <c r="A2" s="11" t="s">
        <v>0</v>
      </c>
      <c r="B2" s="12" t="s">
        <v>74</v>
      </c>
      <c r="C2" s="11"/>
      <c r="D2" s="13"/>
      <c r="E2" s="13"/>
      <c r="F2" s="13"/>
      <c r="G2" s="13"/>
      <c r="H2" s="13"/>
      <c r="I2" s="13"/>
      <c r="J2" s="15"/>
      <c r="K2" s="14"/>
      <c r="L2" s="11"/>
      <c r="M2" s="15"/>
      <c r="N2" s="15"/>
      <c r="O2" s="15"/>
      <c r="P2" s="16"/>
      <c r="Q2" s="15"/>
    </row>
    <row r="3" spans="1:17" ht="15">
      <c r="A3" s="11" t="s">
        <v>1</v>
      </c>
      <c r="B3" s="17">
        <v>3</v>
      </c>
      <c r="C3" s="11"/>
      <c r="D3" s="13"/>
      <c r="E3" s="13"/>
      <c r="F3" s="13"/>
      <c r="G3" s="13"/>
      <c r="H3" s="13"/>
      <c r="I3" s="13"/>
      <c r="J3" s="15"/>
      <c r="K3" s="14"/>
      <c r="L3" s="11"/>
      <c r="M3" s="15"/>
      <c r="N3" s="15"/>
      <c r="O3" s="15"/>
      <c r="P3" s="16"/>
      <c r="Q3" s="15"/>
    </row>
    <row r="4" spans="1:17" ht="15">
      <c r="A4" s="11" t="s">
        <v>2</v>
      </c>
      <c r="B4" s="18" t="s">
        <v>102</v>
      </c>
      <c r="C4" s="18"/>
      <c r="D4" s="13"/>
      <c r="E4" s="13"/>
      <c r="F4" s="13"/>
      <c r="G4" s="13"/>
      <c r="H4" s="13"/>
      <c r="I4" s="13"/>
      <c r="J4" s="15"/>
      <c r="K4" s="14"/>
      <c r="L4" s="11"/>
      <c r="M4" s="15"/>
      <c r="N4" s="15"/>
      <c r="O4" s="12" t="s">
        <v>3</v>
      </c>
      <c r="P4" s="19" t="s">
        <v>104</v>
      </c>
      <c r="Q4" s="15"/>
    </row>
    <row r="5" spans="1:17" ht="15">
      <c r="A5" s="11" t="s">
        <v>4</v>
      </c>
      <c r="B5" s="17">
        <v>2</v>
      </c>
      <c r="C5" s="11"/>
      <c r="D5" s="13"/>
      <c r="E5" s="13"/>
      <c r="F5" s="13"/>
      <c r="G5" s="13"/>
      <c r="H5" s="13"/>
      <c r="I5" s="13"/>
      <c r="J5" s="15"/>
      <c r="K5" s="14"/>
      <c r="L5" s="11"/>
      <c r="M5" s="15"/>
      <c r="N5" s="15"/>
      <c r="O5" s="12" t="s">
        <v>36</v>
      </c>
      <c r="P5" s="19"/>
      <c r="Q5" s="15"/>
    </row>
    <row r="6" spans="1:17" ht="15">
      <c r="A6" s="11" t="s">
        <v>5</v>
      </c>
      <c r="B6" s="17" t="s">
        <v>103</v>
      </c>
      <c r="C6" s="11"/>
      <c r="D6" s="13"/>
      <c r="E6" s="13"/>
      <c r="F6" s="13"/>
      <c r="G6" s="13"/>
      <c r="H6" s="13"/>
      <c r="I6" s="13"/>
      <c r="J6" s="15"/>
      <c r="K6" s="14"/>
      <c r="L6" s="11"/>
      <c r="M6" s="15"/>
      <c r="N6" s="15"/>
      <c r="O6" s="15"/>
      <c r="P6" s="16"/>
      <c r="Q6" s="15"/>
    </row>
    <row r="7" spans="1:17" ht="15">
      <c r="A7" s="11"/>
      <c r="B7" s="11"/>
      <c r="C7" s="11"/>
      <c r="D7" s="13"/>
      <c r="E7" s="13"/>
      <c r="F7" s="13"/>
      <c r="G7" s="13"/>
      <c r="H7" s="13"/>
      <c r="I7" s="13"/>
      <c r="J7" s="15"/>
      <c r="K7" s="14"/>
      <c r="L7" s="11"/>
      <c r="M7" s="15"/>
      <c r="N7" s="15"/>
      <c r="O7" s="15"/>
      <c r="P7" s="16"/>
      <c r="Q7" s="15"/>
    </row>
    <row r="8" spans="1:17" ht="15">
      <c r="A8" s="37"/>
      <c r="B8" s="11"/>
      <c r="C8" s="11"/>
      <c r="D8" s="13"/>
      <c r="E8" s="13"/>
      <c r="F8" s="13"/>
      <c r="G8" s="13"/>
      <c r="H8" s="13"/>
      <c r="I8" s="13"/>
      <c r="J8" s="15"/>
      <c r="K8" s="14"/>
      <c r="L8" s="11"/>
      <c r="M8" s="15"/>
      <c r="N8" s="15"/>
      <c r="O8" s="15"/>
      <c r="P8" s="16"/>
      <c r="Q8" s="15"/>
    </row>
    <row r="9" spans="1:18" s="7" customFormat="1" ht="30">
      <c r="A9" s="43" t="s">
        <v>6</v>
      </c>
      <c r="B9" s="44" t="s">
        <v>7</v>
      </c>
      <c r="C9" s="43" t="s">
        <v>8</v>
      </c>
      <c r="D9" s="69" t="s">
        <v>76</v>
      </c>
      <c r="E9" s="69" t="s">
        <v>39</v>
      </c>
      <c r="F9" s="69" t="s">
        <v>38</v>
      </c>
      <c r="G9" s="69" t="s">
        <v>40</v>
      </c>
      <c r="H9" s="69" t="s">
        <v>47</v>
      </c>
      <c r="I9" s="69" t="s">
        <v>37</v>
      </c>
      <c r="J9" s="55" t="s">
        <v>9</v>
      </c>
      <c r="K9" s="44" t="s">
        <v>10</v>
      </c>
      <c r="L9" s="55" t="s">
        <v>11</v>
      </c>
      <c r="M9" s="44" t="s">
        <v>12</v>
      </c>
      <c r="N9" s="44" t="s">
        <v>13</v>
      </c>
      <c r="O9" s="44" t="s">
        <v>14</v>
      </c>
      <c r="P9" s="44" t="s">
        <v>15</v>
      </c>
      <c r="Q9" s="54" t="s">
        <v>16</v>
      </c>
      <c r="R9" s="44" t="s">
        <v>17</v>
      </c>
    </row>
    <row r="10" spans="1:18" s="31" customFormat="1" ht="15">
      <c r="A10" s="80" t="s">
        <v>62</v>
      </c>
      <c r="B10" s="81" t="s">
        <v>61</v>
      </c>
      <c r="C10" s="70" t="s">
        <v>89</v>
      </c>
      <c r="D10" s="79">
        <v>0</v>
      </c>
      <c r="E10" s="25">
        <v>0.6</v>
      </c>
      <c r="F10" s="24"/>
      <c r="G10" s="24">
        <f aca="true" t="shared" si="0" ref="G10:G30">D10*E10+F10</f>
        <v>0</v>
      </c>
      <c r="H10" s="24"/>
      <c r="I10" s="24">
        <v>0</v>
      </c>
      <c r="J10" s="78"/>
      <c r="K10" s="27"/>
      <c r="L10" s="26"/>
      <c r="M10" s="22"/>
      <c r="N10" s="22">
        <v>8</v>
      </c>
      <c r="O10" s="28">
        <f>SUM(Total!D8:F8)</f>
        <v>24</v>
      </c>
      <c r="P10" s="24">
        <v>0</v>
      </c>
      <c r="Q10" s="29"/>
      <c r="R10" s="30"/>
    </row>
    <row r="11" spans="1:18" s="108" customFormat="1" ht="30">
      <c r="A11" s="71" t="s">
        <v>48</v>
      </c>
      <c r="B11" s="72" t="s">
        <v>35</v>
      </c>
      <c r="C11" s="73" t="s">
        <v>21</v>
      </c>
      <c r="D11" s="79">
        <v>0.004166666666666667</v>
      </c>
      <c r="E11" s="104">
        <v>0.6</v>
      </c>
      <c r="F11" s="32"/>
      <c r="G11" s="24">
        <f t="shared" si="0"/>
        <v>0.0025</v>
      </c>
      <c r="H11" s="32"/>
      <c r="I11" s="32">
        <v>0.002777777777777778</v>
      </c>
      <c r="J11" s="91"/>
      <c r="K11" s="33"/>
      <c r="L11" s="105"/>
      <c r="M11" s="72"/>
      <c r="N11" s="22">
        <v>8</v>
      </c>
      <c r="O11" s="28">
        <f>SUM(Total!D9:F9)</f>
        <v>24</v>
      </c>
      <c r="P11" s="32">
        <v>0.002777777777777778</v>
      </c>
      <c r="Q11" s="106"/>
      <c r="R11" s="107"/>
    </row>
    <row r="12" spans="1:18" s="7" customFormat="1" ht="15">
      <c r="A12" s="73" t="s">
        <v>63</v>
      </c>
      <c r="B12" s="74" t="s">
        <v>64</v>
      </c>
      <c r="C12" s="73" t="s">
        <v>57</v>
      </c>
      <c r="D12" s="79">
        <v>0.0020833333333333333</v>
      </c>
      <c r="E12" s="20">
        <v>0.6</v>
      </c>
      <c r="F12" s="84"/>
      <c r="G12" s="24">
        <f t="shared" si="0"/>
        <v>0.00125</v>
      </c>
      <c r="H12" s="23" t="s">
        <v>72</v>
      </c>
      <c r="I12" s="84">
        <v>0.006944444444444444</v>
      </c>
      <c r="J12" s="78"/>
      <c r="K12" s="56"/>
      <c r="L12" s="26"/>
      <c r="M12" s="47"/>
      <c r="N12" s="22">
        <v>8</v>
      </c>
      <c r="O12" s="28">
        <f>SUM(Total!D10:F10)</f>
        <v>24</v>
      </c>
      <c r="P12" s="84">
        <v>0.006944444444444444</v>
      </c>
      <c r="Q12" s="57"/>
      <c r="R12" s="58"/>
    </row>
    <row r="13" spans="1:18" s="7" customFormat="1" ht="15">
      <c r="A13" s="48" t="s">
        <v>43</v>
      </c>
      <c r="B13" s="47" t="s">
        <v>44</v>
      </c>
      <c r="C13" s="48" t="s">
        <v>45</v>
      </c>
      <c r="D13" s="79">
        <v>0.009027777777777779</v>
      </c>
      <c r="E13" s="20">
        <v>0.6</v>
      </c>
      <c r="F13" s="84"/>
      <c r="G13" s="24">
        <f t="shared" si="0"/>
        <v>0.005416666666666667</v>
      </c>
      <c r="H13" s="84"/>
      <c r="I13" s="84">
        <v>0.005555555555555556</v>
      </c>
      <c r="J13" s="78"/>
      <c r="K13" s="56"/>
      <c r="L13" s="26"/>
      <c r="M13" s="47"/>
      <c r="N13" s="22">
        <v>8</v>
      </c>
      <c r="O13" s="28">
        <f>SUM(Total!D11:F11)</f>
        <v>24</v>
      </c>
      <c r="P13" s="84">
        <v>0.005555555555555556</v>
      </c>
      <c r="Q13" s="57"/>
      <c r="R13" s="58"/>
    </row>
    <row r="14" spans="1:18" s="7" customFormat="1" ht="15">
      <c r="A14" s="48" t="s">
        <v>18</v>
      </c>
      <c r="B14" s="47">
        <v>610</v>
      </c>
      <c r="C14" s="48" t="s">
        <v>19</v>
      </c>
      <c r="D14" s="79">
        <v>0.018055555555555557</v>
      </c>
      <c r="E14" s="20">
        <v>0.6</v>
      </c>
      <c r="F14" s="84"/>
      <c r="G14" s="24">
        <f t="shared" si="0"/>
        <v>0.010833333333333334</v>
      </c>
      <c r="H14" s="84"/>
      <c r="I14" s="21">
        <v>0.011111111111111112</v>
      </c>
      <c r="J14" s="78"/>
      <c r="K14" s="8"/>
      <c r="L14" s="26"/>
      <c r="M14" s="112"/>
      <c r="N14" s="22">
        <v>8</v>
      </c>
      <c r="O14" s="28">
        <f>SUM(Total!D12:F12)</f>
        <v>24</v>
      </c>
      <c r="P14" s="21">
        <v>0.011111111111111112</v>
      </c>
      <c r="Q14" s="64"/>
      <c r="R14" s="10"/>
    </row>
    <row r="15" spans="1:18" s="7" customFormat="1" ht="15">
      <c r="A15" s="48" t="s">
        <v>49</v>
      </c>
      <c r="B15" s="47">
        <v>2679</v>
      </c>
      <c r="C15" s="48" t="s">
        <v>50</v>
      </c>
      <c r="D15" s="79">
        <v>0.016666666666666666</v>
      </c>
      <c r="E15" s="20">
        <v>0.6</v>
      </c>
      <c r="F15" s="84"/>
      <c r="G15" s="24">
        <f t="shared" si="0"/>
        <v>0.01</v>
      </c>
      <c r="H15" s="23"/>
      <c r="I15" s="84">
        <v>0.009722222222222222</v>
      </c>
      <c r="J15" s="78"/>
      <c r="K15" s="47"/>
      <c r="L15" s="26"/>
      <c r="M15" s="113"/>
      <c r="N15" s="22">
        <v>8</v>
      </c>
      <c r="O15" s="28">
        <f>SUM(Total!D13:F13)</f>
        <v>24</v>
      </c>
      <c r="P15" s="84">
        <v>0.009722222222222222</v>
      </c>
      <c r="Q15" s="57"/>
      <c r="R15" s="58"/>
    </row>
    <row r="16" spans="1:18" s="11" customFormat="1" ht="15">
      <c r="A16" s="48" t="s">
        <v>65</v>
      </c>
      <c r="B16" s="47">
        <v>35000</v>
      </c>
      <c r="C16" s="48" t="s">
        <v>66</v>
      </c>
      <c r="D16" s="77">
        <v>0.014583333333333332</v>
      </c>
      <c r="E16" s="20">
        <v>0.6</v>
      </c>
      <c r="F16" s="84"/>
      <c r="G16" s="24">
        <f t="shared" si="0"/>
        <v>0.008749999999999999</v>
      </c>
      <c r="H16" s="84"/>
      <c r="I16" s="84">
        <v>0.005555555555555556</v>
      </c>
      <c r="J16" s="78" t="s">
        <v>105</v>
      </c>
      <c r="K16" s="50"/>
      <c r="L16" s="26"/>
      <c r="M16" s="112"/>
      <c r="N16" s="22">
        <v>7</v>
      </c>
      <c r="O16" s="28">
        <f>SUM(Total!D14:F14)</f>
        <v>10</v>
      </c>
      <c r="P16" s="84">
        <v>0.005555555555555556</v>
      </c>
      <c r="Q16" s="64"/>
      <c r="R16" s="59"/>
    </row>
    <row r="17" spans="1:18" s="11" customFormat="1" ht="15">
      <c r="A17" s="85" t="s">
        <v>67</v>
      </c>
      <c r="B17" s="50">
        <v>3805</v>
      </c>
      <c r="C17" s="85" t="s">
        <v>68</v>
      </c>
      <c r="D17" s="86">
        <v>0.015972222222222224</v>
      </c>
      <c r="E17" s="20">
        <v>0.6</v>
      </c>
      <c r="F17" s="84"/>
      <c r="G17" s="24">
        <f t="shared" si="0"/>
        <v>0.009583333333333334</v>
      </c>
      <c r="H17" s="84"/>
      <c r="I17" s="84">
        <v>0.006944444444444444</v>
      </c>
      <c r="J17" s="78">
        <v>0.1372685185185185</v>
      </c>
      <c r="K17" s="50">
        <v>3</v>
      </c>
      <c r="L17" s="26">
        <f>J17-I17</f>
        <v>0.13032407407407406</v>
      </c>
      <c r="M17" s="112">
        <v>3</v>
      </c>
      <c r="N17" s="22">
        <v>3</v>
      </c>
      <c r="O17" s="28">
        <f>SUM(Total!D15:F15)</f>
        <v>7</v>
      </c>
      <c r="P17" s="84">
        <v>0.0062499999999999995</v>
      </c>
      <c r="Q17" s="64" t="s">
        <v>101</v>
      </c>
      <c r="R17" s="59"/>
    </row>
    <row r="18" spans="1:18" s="11" customFormat="1" ht="15">
      <c r="A18" s="85" t="s">
        <v>69</v>
      </c>
      <c r="B18" s="50" t="s">
        <v>70</v>
      </c>
      <c r="C18" s="85" t="s">
        <v>71</v>
      </c>
      <c r="D18" s="86">
        <v>0.0006944444444444445</v>
      </c>
      <c r="E18" s="20">
        <v>0.6</v>
      </c>
      <c r="F18" s="84"/>
      <c r="G18" s="24">
        <f t="shared" si="0"/>
        <v>0.0004166666666666667</v>
      </c>
      <c r="H18" s="84"/>
      <c r="I18" s="84">
        <v>0.0006944444444444445</v>
      </c>
      <c r="J18" s="78"/>
      <c r="K18" s="50"/>
      <c r="L18" s="26"/>
      <c r="M18" s="112"/>
      <c r="N18" s="22">
        <v>8</v>
      </c>
      <c r="O18" s="28">
        <f>SUM(Total!D16:F16)</f>
        <v>24</v>
      </c>
      <c r="P18" s="84">
        <v>0.0006944444444444445</v>
      </c>
      <c r="Q18" s="64"/>
      <c r="R18" s="59"/>
    </row>
    <row r="19" spans="1:18" s="11" customFormat="1" ht="15">
      <c r="A19" s="85" t="s">
        <v>77</v>
      </c>
      <c r="B19" s="50">
        <v>88</v>
      </c>
      <c r="C19" s="85" t="s">
        <v>78</v>
      </c>
      <c r="D19" s="86">
        <v>0.006944444444444444</v>
      </c>
      <c r="E19" s="20">
        <v>0.6</v>
      </c>
      <c r="F19" s="84"/>
      <c r="G19" s="24">
        <f t="shared" si="0"/>
        <v>0.004166666666666667</v>
      </c>
      <c r="H19" s="84"/>
      <c r="I19" s="84">
        <v>0.0020833333333333333</v>
      </c>
      <c r="J19" s="78">
        <v>0.12621527777777777</v>
      </c>
      <c r="K19" s="50">
        <v>1</v>
      </c>
      <c r="L19" s="26">
        <f>J19-I19</f>
        <v>0.12413194444444443</v>
      </c>
      <c r="M19" s="112">
        <v>2</v>
      </c>
      <c r="N19" s="22">
        <v>2</v>
      </c>
      <c r="O19" s="28">
        <f>SUM(Total!D17:F17)</f>
        <v>7</v>
      </c>
      <c r="P19" s="84">
        <v>0.0006944444444444445</v>
      </c>
      <c r="Q19" s="64" t="s">
        <v>100</v>
      </c>
      <c r="R19" s="59"/>
    </row>
    <row r="20" spans="1:18" s="11" customFormat="1" ht="15">
      <c r="A20" s="85" t="s">
        <v>79</v>
      </c>
      <c r="B20" s="50">
        <v>6866</v>
      </c>
      <c r="C20" s="85" t="s">
        <v>80</v>
      </c>
      <c r="D20" s="86">
        <v>0</v>
      </c>
      <c r="E20" s="20">
        <v>0.6</v>
      </c>
      <c r="F20" s="84"/>
      <c r="G20" s="24">
        <f t="shared" si="0"/>
        <v>0</v>
      </c>
      <c r="H20" s="23" t="s">
        <v>85</v>
      </c>
      <c r="I20" s="84">
        <v>0.007638888888888889</v>
      </c>
      <c r="J20" s="78">
        <v>0.12644675925925927</v>
      </c>
      <c r="K20" s="50">
        <v>2</v>
      </c>
      <c r="L20" s="26">
        <f>J20-I20</f>
        <v>0.11880787037037038</v>
      </c>
      <c r="M20" s="112">
        <v>1</v>
      </c>
      <c r="N20" s="22">
        <v>1</v>
      </c>
      <c r="O20" s="28">
        <f>SUM(Total!D18:F18)</f>
        <v>9</v>
      </c>
      <c r="P20" s="84">
        <v>0.005555555555555556</v>
      </c>
      <c r="Q20" s="64" t="s">
        <v>99</v>
      </c>
      <c r="R20" s="59"/>
    </row>
    <row r="21" spans="1:18" s="11" customFormat="1" ht="15">
      <c r="A21" s="87" t="s">
        <v>54</v>
      </c>
      <c r="B21" s="74" t="s">
        <v>55</v>
      </c>
      <c r="C21" s="73" t="s">
        <v>56</v>
      </c>
      <c r="D21" s="84">
        <v>0</v>
      </c>
      <c r="E21" s="20">
        <v>0.6</v>
      </c>
      <c r="F21" s="84">
        <v>0.595833333333334</v>
      </c>
      <c r="G21" s="24">
        <f t="shared" si="0"/>
        <v>0.595833333333334</v>
      </c>
      <c r="H21" s="23"/>
      <c r="I21" s="84">
        <v>0.012499999999999999</v>
      </c>
      <c r="J21" s="78"/>
      <c r="K21" s="50"/>
      <c r="L21" s="26"/>
      <c r="M21" s="112"/>
      <c r="N21" s="22">
        <v>8</v>
      </c>
      <c r="O21" s="28">
        <f>SUM(Total!D19:F19)</f>
        <v>24</v>
      </c>
      <c r="P21" s="84">
        <v>0.012499999999999999</v>
      </c>
      <c r="Q21" s="64"/>
      <c r="R21" s="59"/>
    </row>
    <row r="22" spans="1:18" s="11" customFormat="1" ht="15">
      <c r="A22" s="88" t="s">
        <v>59</v>
      </c>
      <c r="B22" s="47">
        <v>1925</v>
      </c>
      <c r="C22" s="48" t="s">
        <v>60</v>
      </c>
      <c r="D22" s="84">
        <v>0</v>
      </c>
      <c r="E22" s="20">
        <v>0.6</v>
      </c>
      <c r="F22" s="84">
        <v>0.804166666666666</v>
      </c>
      <c r="G22" s="24">
        <f t="shared" si="0"/>
        <v>0.804166666666666</v>
      </c>
      <c r="H22" s="84"/>
      <c r="I22" s="84">
        <v>0.012499999999999999</v>
      </c>
      <c r="J22" s="78"/>
      <c r="K22" s="50"/>
      <c r="L22" s="26"/>
      <c r="M22" s="112"/>
      <c r="N22" s="22">
        <v>8</v>
      </c>
      <c r="O22" s="28">
        <f>SUM(Total!D20:F20)</f>
        <v>24</v>
      </c>
      <c r="P22" s="84">
        <v>0.012499999999999999</v>
      </c>
      <c r="Q22" s="64"/>
      <c r="R22" s="59"/>
    </row>
    <row r="23" spans="1:18" s="11" customFormat="1" ht="15">
      <c r="A23" s="89" t="s">
        <v>42</v>
      </c>
      <c r="B23" s="83" t="s">
        <v>41</v>
      </c>
      <c r="C23" s="82" t="s">
        <v>53</v>
      </c>
      <c r="D23" s="84">
        <v>0.004861111111111111</v>
      </c>
      <c r="E23" s="20">
        <v>0.6</v>
      </c>
      <c r="F23" s="84">
        <v>0.929166666666666</v>
      </c>
      <c r="G23" s="24">
        <f t="shared" si="0"/>
        <v>0.9320833333333327</v>
      </c>
      <c r="H23" s="84"/>
      <c r="I23" s="84">
        <v>0.015277777777777777</v>
      </c>
      <c r="J23" s="78"/>
      <c r="K23" s="50"/>
      <c r="L23" s="26"/>
      <c r="M23" s="112"/>
      <c r="N23" s="22">
        <v>8</v>
      </c>
      <c r="O23" s="28">
        <f>SUM(Total!D21:F21)</f>
        <v>24</v>
      </c>
      <c r="P23" s="84">
        <v>0.015277777777777777</v>
      </c>
      <c r="Q23" s="64"/>
      <c r="R23" s="59"/>
    </row>
    <row r="24" spans="1:18" s="11" customFormat="1" ht="15">
      <c r="A24" s="87" t="s">
        <v>33</v>
      </c>
      <c r="B24" s="74">
        <v>15</v>
      </c>
      <c r="C24" s="73" t="s">
        <v>34</v>
      </c>
      <c r="D24" s="84">
        <v>0.009027777777777779</v>
      </c>
      <c r="E24" s="20">
        <v>0.6</v>
      </c>
      <c r="F24" s="84">
        <v>0.887499999999999</v>
      </c>
      <c r="G24" s="24">
        <f t="shared" si="0"/>
        <v>0.8929166666666656</v>
      </c>
      <c r="H24" s="23"/>
      <c r="I24" s="84">
        <v>0.017361111111111112</v>
      </c>
      <c r="J24" s="78"/>
      <c r="K24" s="50"/>
      <c r="L24" s="26"/>
      <c r="M24" s="112"/>
      <c r="N24" s="22">
        <v>8</v>
      </c>
      <c r="O24" s="28">
        <f>SUM(Total!D22:F22)</f>
        <v>24</v>
      </c>
      <c r="P24" s="84">
        <v>0.017361111111111112</v>
      </c>
      <c r="Q24" s="64"/>
      <c r="R24" s="59"/>
    </row>
    <row r="25" spans="1:18" s="11" customFormat="1" ht="15">
      <c r="A25" s="90" t="s">
        <v>20</v>
      </c>
      <c r="B25" s="76">
        <v>2939</v>
      </c>
      <c r="C25" s="75" t="s">
        <v>21</v>
      </c>
      <c r="D25" s="84">
        <v>0.013888888888888888</v>
      </c>
      <c r="E25" s="20">
        <v>0.6</v>
      </c>
      <c r="F25" s="84">
        <v>0.929166666666666</v>
      </c>
      <c r="G25" s="24">
        <f t="shared" si="0"/>
        <v>0.9374999999999993</v>
      </c>
      <c r="H25" s="84"/>
      <c r="I25" s="84">
        <v>0.020833333333333332</v>
      </c>
      <c r="J25" s="78" t="s">
        <v>105</v>
      </c>
      <c r="K25" s="50"/>
      <c r="L25" s="26"/>
      <c r="M25" s="112"/>
      <c r="N25" s="22">
        <v>7</v>
      </c>
      <c r="O25" s="28">
        <f>SUM(Total!D23:F23)</f>
        <v>23</v>
      </c>
      <c r="P25" s="84">
        <v>0.020833333333333332</v>
      </c>
      <c r="Q25" s="64"/>
      <c r="R25" s="59"/>
    </row>
    <row r="26" spans="1:18" s="11" customFormat="1" ht="15">
      <c r="A26" s="87" t="s">
        <v>58</v>
      </c>
      <c r="B26" s="74">
        <v>4655</v>
      </c>
      <c r="C26" s="73" t="s">
        <v>46</v>
      </c>
      <c r="D26" s="84">
        <v>0.0062499999999999995</v>
      </c>
      <c r="E26" s="20">
        <v>0.6</v>
      </c>
      <c r="F26" s="84">
        <v>0.970833333333333</v>
      </c>
      <c r="G26" s="24">
        <f t="shared" si="0"/>
        <v>0.974583333333333</v>
      </c>
      <c r="H26" s="84"/>
      <c r="I26" s="84">
        <v>0.015972222222222224</v>
      </c>
      <c r="J26" s="78"/>
      <c r="K26" s="50"/>
      <c r="L26" s="26"/>
      <c r="M26" s="112"/>
      <c r="N26" s="22">
        <v>8</v>
      </c>
      <c r="O26" s="28">
        <f>SUM(Total!D24:F24)</f>
        <v>24</v>
      </c>
      <c r="P26" s="84">
        <v>0.015972222222222224</v>
      </c>
      <c r="Q26" s="64"/>
      <c r="R26" s="59"/>
    </row>
    <row r="27" spans="1:18" s="11" customFormat="1" ht="15">
      <c r="A27" s="87" t="s">
        <v>51</v>
      </c>
      <c r="B27" s="74">
        <v>6878</v>
      </c>
      <c r="C27" s="73" t="s">
        <v>52</v>
      </c>
      <c r="D27" s="84">
        <v>0.019444444444444445</v>
      </c>
      <c r="E27" s="20">
        <v>0.6</v>
      </c>
      <c r="F27" s="84">
        <v>1.0125</v>
      </c>
      <c r="G27" s="24">
        <f t="shared" si="0"/>
        <v>1.0241666666666667</v>
      </c>
      <c r="H27" s="84"/>
      <c r="I27" s="84">
        <v>0.024305555555555556</v>
      </c>
      <c r="J27" s="78"/>
      <c r="K27" s="50"/>
      <c r="L27" s="26"/>
      <c r="M27" s="112"/>
      <c r="N27" s="22">
        <v>8</v>
      </c>
      <c r="O27" s="28">
        <f>SUM(Total!D25:F25)</f>
        <v>22</v>
      </c>
      <c r="P27" s="84">
        <v>0.024305555555555556</v>
      </c>
      <c r="Q27" s="64"/>
      <c r="R27" s="59"/>
    </row>
    <row r="28" spans="1:18" s="11" customFormat="1" ht="15">
      <c r="A28" s="75" t="s">
        <v>81</v>
      </c>
      <c r="B28" s="76">
        <v>328</v>
      </c>
      <c r="C28" s="75" t="s">
        <v>82</v>
      </c>
      <c r="D28" s="84">
        <v>0.008333333333333333</v>
      </c>
      <c r="E28" s="20">
        <v>0.6</v>
      </c>
      <c r="F28" s="84">
        <v>1.05416666666667</v>
      </c>
      <c r="G28" s="24">
        <f t="shared" si="0"/>
        <v>1.05916666666667</v>
      </c>
      <c r="H28" s="84"/>
      <c r="I28" s="84">
        <v>0.017361111111111112</v>
      </c>
      <c r="J28" s="78"/>
      <c r="K28" s="50"/>
      <c r="L28" s="26"/>
      <c r="M28" s="112"/>
      <c r="N28" s="22">
        <v>8</v>
      </c>
      <c r="O28" s="28">
        <f>SUM(Total!D26:F26)</f>
        <v>24</v>
      </c>
      <c r="P28" s="84">
        <v>0.017361111111111112</v>
      </c>
      <c r="Q28" s="64"/>
      <c r="R28" s="59"/>
    </row>
    <row r="29" spans="1:18" s="11" customFormat="1" ht="15">
      <c r="A29" s="75" t="s">
        <v>83</v>
      </c>
      <c r="B29" s="76">
        <v>61</v>
      </c>
      <c r="C29" s="75" t="s">
        <v>84</v>
      </c>
      <c r="D29" s="109">
        <v>0.0006944444444444445</v>
      </c>
      <c r="E29" s="20">
        <v>0.6</v>
      </c>
      <c r="F29" s="84">
        <v>1.09583333333333</v>
      </c>
      <c r="G29" s="24">
        <f t="shared" si="0"/>
        <v>1.0962499999999968</v>
      </c>
      <c r="H29" s="84"/>
      <c r="I29" s="84">
        <v>0.013194444444444444</v>
      </c>
      <c r="J29" s="78"/>
      <c r="K29" s="50"/>
      <c r="L29" s="26"/>
      <c r="M29" s="112"/>
      <c r="N29" s="22">
        <v>8</v>
      </c>
      <c r="O29" s="28">
        <f>SUM(Total!D27:F27)</f>
        <v>24</v>
      </c>
      <c r="P29" s="84">
        <v>0.013194444444444444</v>
      </c>
      <c r="Q29" s="64"/>
      <c r="R29" s="59"/>
    </row>
    <row r="30" spans="1:18" s="11" customFormat="1" ht="15">
      <c r="A30" s="87" t="s">
        <v>88</v>
      </c>
      <c r="B30" s="74" t="s">
        <v>73</v>
      </c>
      <c r="C30" s="73" t="s">
        <v>90</v>
      </c>
      <c r="D30" s="84">
        <v>0</v>
      </c>
      <c r="E30" s="20">
        <v>0.6</v>
      </c>
      <c r="F30" s="84">
        <v>0.012499999999999999</v>
      </c>
      <c r="G30" s="84">
        <f t="shared" si="0"/>
        <v>0.012499999999999999</v>
      </c>
      <c r="H30" s="84"/>
      <c r="I30" s="84">
        <v>0.012499999999999999</v>
      </c>
      <c r="J30" s="78">
        <v>0.15133101851851852</v>
      </c>
      <c r="K30" s="50">
        <v>4</v>
      </c>
      <c r="L30" s="26">
        <f>J30-I30</f>
        <v>0.1388310185185185</v>
      </c>
      <c r="M30" s="112">
        <v>4</v>
      </c>
      <c r="N30" s="22">
        <v>4</v>
      </c>
      <c r="O30" s="28">
        <f>SUM(Total!D28:F28)</f>
        <v>14</v>
      </c>
      <c r="P30" s="84">
        <v>0.012499999999999999</v>
      </c>
      <c r="Q30" s="64"/>
      <c r="R30" s="59"/>
    </row>
    <row r="31" spans="1:18" s="11" customFormat="1" ht="15">
      <c r="A31" s="87"/>
      <c r="B31" s="74"/>
      <c r="C31" s="73"/>
      <c r="D31" s="84"/>
      <c r="E31" s="20"/>
      <c r="F31" s="84"/>
      <c r="G31" s="84"/>
      <c r="H31" s="84"/>
      <c r="I31" s="84"/>
      <c r="J31" s="78"/>
      <c r="K31" s="50"/>
      <c r="L31" s="26"/>
      <c r="M31" s="112"/>
      <c r="N31" s="22"/>
      <c r="O31" s="28"/>
      <c r="P31" s="84"/>
      <c r="Q31" s="64"/>
      <c r="R31" s="59"/>
    </row>
    <row r="32" spans="1:18" s="11" customFormat="1" ht="15">
      <c r="A32" s="87"/>
      <c r="B32" s="74"/>
      <c r="C32" s="73"/>
      <c r="D32" s="84"/>
      <c r="E32" s="20"/>
      <c r="F32" s="84"/>
      <c r="G32" s="84"/>
      <c r="H32" s="84"/>
      <c r="I32" s="84"/>
      <c r="J32" s="78"/>
      <c r="K32" s="50"/>
      <c r="L32" s="26"/>
      <c r="M32" s="112"/>
      <c r="N32" s="22"/>
      <c r="O32" s="28"/>
      <c r="P32" s="84"/>
      <c r="Q32" s="64"/>
      <c r="R32" s="59"/>
    </row>
    <row r="33" spans="1:18" s="7" customFormat="1" ht="15">
      <c r="A33" s="48"/>
      <c r="B33" s="74"/>
      <c r="C33" s="48"/>
      <c r="D33" s="34"/>
      <c r="E33" s="35"/>
      <c r="F33" s="21"/>
      <c r="G33" s="21"/>
      <c r="H33" s="21"/>
      <c r="I33" s="21"/>
      <c r="J33" s="78"/>
      <c r="K33" s="47"/>
      <c r="L33" s="78"/>
      <c r="M33" s="113"/>
      <c r="N33" s="22"/>
      <c r="O33" s="22"/>
      <c r="P33" s="21"/>
      <c r="Q33" s="64"/>
      <c r="R33" s="59"/>
    </row>
    <row r="34" spans="1:18" s="7" customFormat="1" ht="15">
      <c r="A34" s="48"/>
      <c r="B34" s="74"/>
      <c r="C34" s="48"/>
      <c r="D34" s="34"/>
      <c r="E34" s="35"/>
      <c r="F34" s="21"/>
      <c r="G34" s="21"/>
      <c r="H34" s="21"/>
      <c r="I34" s="21"/>
      <c r="J34" s="78"/>
      <c r="K34" s="47"/>
      <c r="L34" s="78"/>
      <c r="M34" s="47"/>
      <c r="N34" s="22"/>
      <c r="O34" s="22"/>
      <c r="P34" s="21"/>
      <c r="Q34" s="64"/>
      <c r="R34" s="59"/>
    </row>
    <row r="35" spans="1:18" s="7" customFormat="1" ht="15">
      <c r="A35" s="52"/>
      <c r="B35" s="42"/>
      <c r="C35" s="52"/>
      <c r="D35" s="52"/>
      <c r="E35" s="60"/>
      <c r="F35" s="60"/>
      <c r="G35" s="60"/>
      <c r="H35" s="60"/>
      <c r="I35" s="60"/>
      <c r="J35" s="61"/>
      <c r="K35" s="53"/>
      <c r="L35" s="61"/>
      <c r="M35" s="53"/>
      <c r="N35" s="53"/>
      <c r="O35" s="53"/>
      <c r="P35" s="60"/>
      <c r="Q35" s="62"/>
      <c r="R35" s="63"/>
    </row>
    <row r="37" ht="15">
      <c r="A37" s="111" t="s">
        <v>92</v>
      </c>
    </row>
    <row r="38" ht="15">
      <c r="B38" s="110" t="s">
        <v>93</v>
      </c>
    </row>
    <row r="39" ht="15">
      <c r="B39" s="110" t="s">
        <v>91</v>
      </c>
    </row>
    <row r="40" ht="15">
      <c r="B40" s="110" t="s">
        <v>94</v>
      </c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N10" sqref="N10:N30"/>
    </sheetView>
  </sheetViews>
  <sheetFormatPr defaultColWidth="9.140625" defaultRowHeight="12.75"/>
  <cols>
    <col min="1" max="1" width="23.7109375" style="36" customWidth="1"/>
    <col min="2" max="2" width="11.140625" style="36" customWidth="1"/>
    <col min="3" max="3" width="16.140625" style="36" customWidth="1"/>
    <col min="4" max="6" width="14.00390625" style="38" hidden="1" customWidth="1"/>
    <col min="7" max="7" width="12.140625" style="38" hidden="1" customWidth="1"/>
    <col min="8" max="8" width="7.140625" style="38" hidden="1" customWidth="1"/>
    <col min="9" max="9" width="14.00390625" style="38" customWidth="1"/>
    <col min="10" max="10" width="12.140625" style="39" customWidth="1"/>
    <col min="11" max="11" width="14.57421875" style="40" customWidth="1"/>
    <col min="12" max="12" width="10.8515625" style="36" customWidth="1"/>
    <col min="13" max="13" width="13.57421875" style="39" customWidth="1"/>
    <col min="14" max="14" width="12.00390625" style="39" customWidth="1"/>
    <col min="15" max="15" width="11.57421875" style="39" customWidth="1"/>
    <col min="16" max="16" width="11.421875" style="41" customWidth="1"/>
    <col min="17" max="17" width="12.28125" style="39" customWidth="1"/>
    <col min="18" max="18" width="17.7109375" style="36" customWidth="1"/>
    <col min="19" max="19" width="11.140625" style="36" customWidth="1"/>
    <col min="20" max="16384" width="9.140625" style="36" customWidth="1"/>
  </cols>
  <sheetData>
    <row r="1" spans="1:17" ht="15">
      <c r="A1" s="11"/>
      <c r="B1" s="11"/>
      <c r="C1" s="11"/>
      <c r="D1" s="13"/>
      <c r="E1" s="13"/>
      <c r="F1" s="13"/>
      <c r="G1" s="13"/>
      <c r="H1" s="13"/>
      <c r="I1" s="13"/>
      <c r="J1" s="15"/>
      <c r="K1" s="14"/>
      <c r="L1" s="11"/>
      <c r="M1" s="15"/>
      <c r="N1" s="15"/>
      <c r="O1" s="15"/>
      <c r="P1" s="16"/>
      <c r="Q1" s="15"/>
    </row>
    <row r="2" spans="1:17" ht="15">
      <c r="A2" s="11" t="s">
        <v>0</v>
      </c>
      <c r="B2" s="12" t="s">
        <v>74</v>
      </c>
      <c r="C2" s="11"/>
      <c r="D2" s="13"/>
      <c r="E2" s="13"/>
      <c r="F2" s="13"/>
      <c r="G2" s="13"/>
      <c r="H2" s="13"/>
      <c r="I2" s="13"/>
      <c r="J2" s="15"/>
      <c r="K2" s="14"/>
      <c r="L2" s="11"/>
      <c r="M2" s="15"/>
      <c r="N2" s="15"/>
      <c r="O2" s="15"/>
      <c r="P2" s="16"/>
      <c r="Q2" s="15"/>
    </row>
    <row r="3" spans="1:17" ht="15">
      <c r="A3" s="11" t="s">
        <v>1</v>
      </c>
      <c r="B3" s="17">
        <v>4</v>
      </c>
      <c r="C3" s="11"/>
      <c r="D3" s="13"/>
      <c r="E3" s="13"/>
      <c r="F3" s="13"/>
      <c r="G3" s="13"/>
      <c r="H3" s="13"/>
      <c r="I3" s="13"/>
      <c r="J3" s="15"/>
      <c r="K3" s="14"/>
      <c r="L3" s="11"/>
      <c r="M3" s="15"/>
      <c r="N3" s="15"/>
      <c r="O3" s="15"/>
      <c r="P3" s="16"/>
      <c r="Q3" s="15"/>
    </row>
    <row r="4" spans="1:17" ht="15">
      <c r="A4" s="11" t="s">
        <v>2</v>
      </c>
      <c r="B4" s="18" t="s">
        <v>106</v>
      </c>
      <c r="C4" s="18"/>
      <c r="D4" s="13"/>
      <c r="E4" s="13"/>
      <c r="F4" s="13"/>
      <c r="G4" s="13"/>
      <c r="H4" s="13"/>
      <c r="I4" s="13"/>
      <c r="J4" s="15"/>
      <c r="K4" s="14"/>
      <c r="L4" s="11"/>
      <c r="M4" s="15"/>
      <c r="N4" s="15"/>
      <c r="O4" s="12" t="s">
        <v>3</v>
      </c>
      <c r="P4" s="19" t="s">
        <v>96</v>
      </c>
      <c r="Q4" s="15"/>
    </row>
    <row r="5" spans="1:17" ht="15">
      <c r="A5" s="11" t="s">
        <v>4</v>
      </c>
      <c r="B5" s="17">
        <v>1</v>
      </c>
      <c r="C5" s="11"/>
      <c r="D5" s="13"/>
      <c r="E5" s="13"/>
      <c r="F5" s="13"/>
      <c r="G5" s="13"/>
      <c r="H5" s="13"/>
      <c r="I5" s="13"/>
      <c r="J5" s="15"/>
      <c r="K5" s="14"/>
      <c r="L5" s="11"/>
      <c r="M5" s="15"/>
      <c r="N5" s="15"/>
      <c r="O5" s="12" t="s">
        <v>36</v>
      </c>
      <c r="P5" s="19" t="s">
        <v>109</v>
      </c>
      <c r="Q5" s="15"/>
    </row>
    <row r="6" spans="1:17" ht="15">
      <c r="A6" s="11" t="s">
        <v>5</v>
      </c>
      <c r="B6" s="17" t="s">
        <v>108</v>
      </c>
      <c r="C6" s="11"/>
      <c r="D6" s="13"/>
      <c r="E6" s="13"/>
      <c r="F6" s="13"/>
      <c r="G6" s="13"/>
      <c r="H6" s="13"/>
      <c r="I6" s="13"/>
      <c r="J6" s="15"/>
      <c r="K6" s="14"/>
      <c r="L6" s="11"/>
      <c r="M6" s="15"/>
      <c r="N6" s="15"/>
      <c r="O6" s="15"/>
      <c r="P6" s="16"/>
      <c r="Q6" s="15"/>
    </row>
    <row r="7" spans="1:17" ht="15">
      <c r="A7" s="11"/>
      <c r="B7" s="11"/>
      <c r="C7" s="11"/>
      <c r="D7" s="13"/>
      <c r="E7" s="13"/>
      <c r="F7" s="13"/>
      <c r="G7" s="13"/>
      <c r="H7" s="13"/>
      <c r="I7" s="13"/>
      <c r="J7" s="15"/>
      <c r="K7" s="14"/>
      <c r="L7" s="11"/>
      <c r="M7" s="15"/>
      <c r="N7" s="15"/>
      <c r="O7" s="15"/>
      <c r="P7" s="16"/>
      <c r="Q7" s="15"/>
    </row>
    <row r="8" spans="1:17" ht="15">
      <c r="A8" s="37"/>
      <c r="B8" s="11"/>
      <c r="C8" s="11"/>
      <c r="D8" s="13"/>
      <c r="E8" s="13"/>
      <c r="F8" s="13"/>
      <c r="G8" s="13"/>
      <c r="H8" s="13"/>
      <c r="I8" s="13"/>
      <c r="J8" s="15"/>
      <c r="K8" s="14"/>
      <c r="L8" s="11"/>
      <c r="M8" s="15"/>
      <c r="N8" s="15"/>
      <c r="O8" s="15"/>
      <c r="P8" s="16"/>
      <c r="Q8" s="15"/>
    </row>
    <row r="9" spans="1:18" s="7" customFormat="1" ht="30">
      <c r="A9" s="43" t="s">
        <v>6</v>
      </c>
      <c r="B9" s="44" t="s">
        <v>7</v>
      </c>
      <c r="C9" s="43" t="s">
        <v>8</v>
      </c>
      <c r="D9" s="69" t="s">
        <v>76</v>
      </c>
      <c r="E9" s="69" t="s">
        <v>39</v>
      </c>
      <c r="F9" s="69" t="s">
        <v>38</v>
      </c>
      <c r="G9" s="69" t="s">
        <v>40</v>
      </c>
      <c r="H9" s="69" t="s">
        <v>47</v>
      </c>
      <c r="I9" s="69" t="s">
        <v>37</v>
      </c>
      <c r="J9" s="55" t="s">
        <v>9</v>
      </c>
      <c r="K9" s="44" t="s">
        <v>10</v>
      </c>
      <c r="L9" s="55" t="s">
        <v>11</v>
      </c>
      <c r="M9" s="44" t="s">
        <v>12</v>
      </c>
      <c r="N9" s="44" t="s">
        <v>13</v>
      </c>
      <c r="O9" s="44" t="s">
        <v>14</v>
      </c>
      <c r="P9" s="44" t="s">
        <v>15</v>
      </c>
      <c r="Q9" s="54" t="s">
        <v>16</v>
      </c>
      <c r="R9" s="44" t="s">
        <v>17</v>
      </c>
    </row>
    <row r="10" spans="1:18" s="31" customFormat="1" ht="15">
      <c r="A10" s="80" t="s">
        <v>62</v>
      </c>
      <c r="B10" s="81" t="s">
        <v>61</v>
      </c>
      <c r="C10" s="70" t="s">
        <v>89</v>
      </c>
      <c r="D10" s="79">
        <v>0</v>
      </c>
      <c r="E10" s="25">
        <v>0.6</v>
      </c>
      <c r="F10" s="24"/>
      <c r="G10" s="24">
        <f aca="true" t="shared" si="0" ref="G10:G30">D10*E10+F10</f>
        <v>0</v>
      </c>
      <c r="H10" s="24"/>
      <c r="I10" s="24">
        <v>0</v>
      </c>
      <c r="J10" s="78"/>
      <c r="K10" s="27"/>
      <c r="L10" s="26"/>
      <c r="M10" s="22"/>
      <c r="N10" s="22">
        <v>8</v>
      </c>
      <c r="O10" s="28">
        <f>'Race 3'!O10+'Race 4'!N10</f>
        <v>32</v>
      </c>
      <c r="P10" s="24">
        <f aca="true" t="shared" si="1" ref="P10:P15">I10</f>
        <v>0</v>
      </c>
      <c r="Q10" s="29"/>
      <c r="R10" s="30"/>
    </row>
    <row r="11" spans="1:18" s="108" customFormat="1" ht="30">
      <c r="A11" s="71" t="s">
        <v>48</v>
      </c>
      <c r="B11" s="72" t="s">
        <v>35</v>
      </c>
      <c r="C11" s="73" t="s">
        <v>21</v>
      </c>
      <c r="D11" s="79">
        <v>0.004166666666666667</v>
      </c>
      <c r="E11" s="104">
        <v>0.6</v>
      </c>
      <c r="F11" s="32"/>
      <c r="G11" s="24">
        <f t="shared" si="0"/>
        <v>0.0025</v>
      </c>
      <c r="H11" s="32"/>
      <c r="I11" s="32">
        <v>0.002777777777777778</v>
      </c>
      <c r="J11" s="91"/>
      <c r="K11" s="33"/>
      <c r="L11" s="105"/>
      <c r="M11" s="72"/>
      <c r="N11" s="22">
        <v>8</v>
      </c>
      <c r="O11" s="28">
        <f>'Race 3'!O11+'Race 4'!N11</f>
        <v>32</v>
      </c>
      <c r="P11" s="24">
        <f t="shared" si="1"/>
        <v>0.002777777777777778</v>
      </c>
      <c r="Q11" s="106"/>
      <c r="R11" s="107"/>
    </row>
    <row r="12" spans="1:18" s="7" customFormat="1" ht="15">
      <c r="A12" s="73" t="s">
        <v>63</v>
      </c>
      <c r="B12" s="74" t="s">
        <v>64</v>
      </c>
      <c r="C12" s="73" t="s">
        <v>57</v>
      </c>
      <c r="D12" s="79">
        <v>0.0020833333333333333</v>
      </c>
      <c r="E12" s="20">
        <v>0.6</v>
      </c>
      <c r="F12" s="84"/>
      <c r="G12" s="24">
        <f t="shared" si="0"/>
        <v>0.00125</v>
      </c>
      <c r="H12" s="23" t="s">
        <v>72</v>
      </c>
      <c r="I12" s="84">
        <v>0.006944444444444444</v>
      </c>
      <c r="J12" s="78"/>
      <c r="K12" s="56"/>
      <c r="L12" s="26"/>
      <c r="M12" s="47"/>
      <c r="N12" s="22">
        <v>8</v>
      </c>
      <c r="O12" s="28">
        <f>'Race 3'!O12+'Race 4'!N12</f>
        <v>32</v>
      </c>
      <c r="P12" s="24">
        <f t="shared" si="1"/>
        <v>0.006944444444444444</v>
      </c>
      <c r="Q12" s="57"/>
      <c r="R12" s="58"/>
    </row>
    <row r="13" spans="1:18" s="7" customFormat="1" ht="15">
      <c r="A13" s="48" t="s">
        <v>43</v>
      </c>
      <c r="B13" s="47" t="s">
        <v>44</v>
      </c>
      <c r="C13" s="48" t="s">
        <v>45</v>
      </c>
      <c r="D13" s="79">
        <v>0.009027777777777779</v>
      </c>
      <c r="E13" s="20">
        <v>0.6</v>
      </c>
      <c r="F13" s="84"/>
      <c r="G13" s="24">
        <f t="shared" si="0"/>
        <v>0.005416666666666667</v>
      </c>
      <c r="H13" s="84"/>
      <c r="I13" s="84">
        <v>0.005555555555555556</v>
      </c>
      <c r="J13" s="78"/>
      <c r="K13" s="56"/>
      <c r="L13" s="26"/>
      <c r="M13" s="47"/>
      <c r="N13" s="22">
        <v>8</v>
      </c>
      <c r="O13" s="28">
        <f>'Race 3'!O13+'Race 4'!N13</f>
        <v>32</v>
      </c>
      <c r="P13" s="24">
        <f t="shared" si="1"/>
        <v>0.005555555555555556</v>
      </c>
      <c r="Q13" s="57"/>
      <c r="R13" s="58"/>
    </row>
    <row r="14" spans="1:18" s="7" customFormat="1" ht="15">
      <c r="A14" s="48" t="s">
        <v>18</v>
      </c>
      <c r="B14" s="47">
        <v>610</v>
      </c>
      <c r="C14" s="48" t="s">
        <v>19</v>
      </c>
      <c r="D14" s="79">
        <v>0.018055555555555557</v>
      </c>
      <c r="E14" s="20">
        <v>0.6</v>
      </c>
      <c r="F14" s="84"/>
      <c r="G14" s="24">
        <f t="shared" si="0"/>
        <v>0.010833333333333334</v>
      </c>
      <c r="H14" s="84"/>
      <c r="I14" s="21">
        <v>0.011111111111111112</v>
      </c>
      <c r="J14" s="78"/>
      <c r="K14" s="8"/>
      <c r="L14" s="26"/>
      <c r="M14" s="112"/>
      <c r="N14" s="22">
        <v>8</v>
      </c>
      <c r="O14" s="28">
        <f>'Race 3'!O14+'Race 4'!N14</f>
        <v>32</v>
      </c>
      <c r="P14" s="24">
        <f t="shared" si="1"/>
        <v>0.011111111111111112</v>
      </c>
      <c r="Q14" s="64"/>
      <c r="R14" s="10"/>
    </row>
    <row r="15" spans="1:18" s="7" customFormat="1" ht="15">
      <c r="A15" s="48" t="s">
        <v>49</v>
      </c>
      <c r="B15" s="47">
        <v>2679</v>
      </c>
      <c r="C15" s="48" t="s">
        <v>50</v>
      </c>
      <c r="D15" s="79">
        <v>0.016666666666666666</v>
      </c>
      <c r="E15" s="20">
        <v>0.6</v>
      </c>
      <c r="F15" s="84"/>
      <c r="G15" s="24">
        <f t="shared" si="0"/>
        <v>0.01</v>
      </c>
      <c r="H15" s="23"/>
      <c r="I15" s="84">
        <v>0.009722222222222222</v>
      </c>
      <c r="J15" s="78"/>
      <c r="K15" s="47"/>
      <c r="L15" s="26"/>
      <c r="M15" s="113"/>
      <c r="N15" s="22">
        <v>8</v>
      </c>
      <c r="O15" s="28">
        <f>'Race 3'!O15+'Race 4'!N15</f>
        <v>32</v>
      </c>
      <c r="P15" s="24">
        <f t="shared" si="1"/>
        <v>0.009722222222222222</v>
      </c>
      <c r="Q15" s="57"/>
      <c r="R15" s="58"/>
    </row>
    <row r="16" spans="1:18" s="11" customFormat="1" ht="15">
      <c r="A16" s="48" t="s">
        <v>65</v>
      </c>
      <c r="B16" s="47">
        <v>35000</v>
      </c>
      <c r="C16" s="48" t="s">
        <v>66</v>
      </c>
      <c r="D16" s="77">
        <v>0.014583333333333332</v>
      </c>
      <c r="E16" s="20">
        <v>0.6</v>
      </c>
      <c r="F16" s="84"/>
      <c r="G16" s="24">
        <f t="shared" si="0"/>
        <v>0.008749999999999999</v>
      </c>
      <c r="H16" s="84"/>
      <c r="I16" s="84">
        <v>0.005555555555555556</v>
      </c>
      <c r="J16" s="78">
        <v>0.10006944444444445</v>
      </c>
      <c r="K16" s="50">
        <v>2</v>
      </c>
      <c r="L16" s="26">
        <f>J16-I16</f>
        <v>0.0945138888888889</v>
      </c>
      <c r="M16" s="112">
        <v>1</v>
      </c>
      <c r="N16" s="22">
        <v>1</v>
      </c>
      <c r="O16" s="28">
        <f>'Race 3'!O16+'Race 4'!N16</f>
        <v>11</v>
      </c>
      <c r="P16" s="84">
        <v>0.003472222222222222</v>
      </c>
      <c r="Q16" s="64" t="s">
        <v>99</v>
      </c>
      <c r="R16" s="59"/>
    </row>
    <row r="17" spans="1:18" s="11" customFormat="1" ht="15">
      <c r="A17" s="85" t="s">
        <v>67</v>
      </c>
      <c r="B17" s="50">
        <v>3805</v>
      </c>
      <c r="C17" s="85" t="s">
        <v>68</v>
      </c>
      <c r="D17" s="86">
        <v>0.015972222222222224</v>
      </c>
      <c r="E17" s="20">
        <v>0.6</v>
      </c>
      <c r="F17" s="84"/>
      <c r="G17" s="24">
        <f t="shared" si="0"/>
        <v>0.009583333333333334</v>
      </c>
      <c r="H17" s="84"/>
      <c r="I17" s="84">
        <v>0.0062499999999999995</v>
      </c>
      <c r="J17" s="78">
        <v>0.10451388888888889</v>
      </c>
      <c r="K17" s="50">
        <v>3</v>
      </c>
      <c r="L17" s="26">
        <f>J17-I17</f>
        <v>0.09826388888888889</v>
      </c>
      <c r="M17" s="112">
        <v>4</v>
      </c>
      <c r="N17" s="22">
        <v>4</v>
      </c>
      <c r="O17" s="28">
        <f>'Race 3'!O17+'Race 4'!N17</f>
        <v>11</v>
      </c>
      <c r="P17" s="84">
        <v>0.0062499999999999995</v>
      </c>
      <c r="Q17" s="64"/>
      <c r="R17" s="59"/>
    </row>
    <row r="18" spans="1:18" s="11" customFormat="1" ht="15">
      <c r="A18" s="85" t="s">
        <v>69</v>
      </c>
      <c r="B18" s="50" t="s">
        <v>70</v>
      </c>
      <c r="C18" s="85" t="s">
        <v>71</v>
      </c>
      <c r="D18" s="86">
        <v>0.0006944444444444445</v>
      </c>
      <c r="E18" s="20">
        <v>0.6</v>
      </c>
      <c r="F18" s="84"/>
      <c r="G18" s="24">
        <f t="shared" si="0"/>
        <v>0.0004166666666666667</v>
      </c>
      <c r="H18" s="84"/>
      <c r="I18" s="84">
        <v>0.0006944444444444445</v>
      </c>
      <c r="J18" s="78"/>
      <c r="K18" s="50"/>
      <c r="L18" s="26"/>
      <c r="M18" s="112"/>
      <c r="N18" s="22">
        <v>8</v>
      </c>
      <c r="O18" s="28">
        <f>'Race 3'!O18+'Race 4'!N18</f>
        <v>32</v>
      </c>
      <c r="P18" s="84">
        <f>I18</f>
        <v>0.0006944444444444445</v>
      </c>
      <c r="Q18" s="64"/>
      <c r="R18" s="59"/>
    </row>
    <row r="19" spans="1:18" s="11" customFormat="1" ht="15">
      <c r="A19" s="85" t="s">
        <v>77</v>
      </c>
      <c r="B19" s="50">
        <v>88</v>
      </c>
      <c r="C19" s="85" t="s">
        <v>78</v>
      </c>
      <c r="D19" s="86">
        <v>0.006944444444444444</v>
      </c>
      <c r="E19" s="20">
        <v>0.6</v>
      </c>
      <c r="F19" s="84"/>
      <c r="G19" s="24">
        <f t="shared" si="0"/>
        <v>0.004166666666666667</v>
      </c>
      <c r="H19" s="84"/>
      <c r="I19" s="84">
        <v>0.0006944444444444445</v>
      </c>
      <c r="J19" s="78">
        <v>0.09847222222222222</v>
      </c>
      <c r="K19" s="50">
        <v>1</v>
      </c>
      <c r="L19" s="26">
        <f>J19-I19</f>
        <v>0.09777777777777778</v>
      </c>
      <c r="M19" s="112">
        <v>3</v>
      </c>
      <c r="N19" s="22">
        <v>3</v>
      </c>
      <c r="O19" s="28">
        <f>'Race 3'!O19+'Race 4'!N19</f>
        <v>10</v>
      </c>
      <c r="P19" s="84">
        <v>0</v>
      </c>
      <c r="Q19" s="64" t="s">
        <v>101</v>
      </c>
      <c r="R19" s="59"/>
    </row>
    <row r="20" spans="1:18" s="11" customFormat="1" ht="15">
      <c r="A20" s="85" t="s">
        <v>79</v>
      </c>
      <c r="B20" s="50">
        <v>6866</v>
      </c>
      <c r="C20" s="85" t="s">
        <v>80</v>
      </c>
      <c r="D20" s="86">
        <v>0</v>
      </c>
      <c r="E20" s="20">
        <v>0.6</v>
      </c>
      <c r="F20" s="84"/>
      <c r="G20" s="24">
        <f t="shared" si="0"/>
        <v>0</v>
      </c>
      <c r="H20" s="23" t="s">
        <v>85</v>
      </c>
      <c r="I20" s="84">
        <v>0.005555555555555556</v>
      </c>
      <c r="J20" s="78">
        <v>0.10462962962962963</v>
      </c>
      <c r="K20" s="50">
        <v>4</v>
      </c>
      <c r="L20" s="26">
        <f>J20-I20</f>
        <v>0.09907407407407408</v>
      </c>
      <c r="M20" s="112">
        <v>5</v>
      </c>
      <c r="N20" s="22">
        <v>5</v>
      </c>
      <c r="O20" s="28">
        <f>'Race 3'!O20+'Race 4'!N20</f>
        <v>14</v>
      </c>
      <c r="P20" s="84">
        <f>I20</f>
        <v>0.005555555555555556</v>
      </c>
      <c r="Q20" s="64"/>
      <c r="R20" s="59"/>
    </row>
    <row r="21" spans="1:18" s="11" customFormat="1" ht="15">
      <c r="A21" s="87" t="s">
        <v>54</v>
      </c>
      <c r="B21" s="74" t="s">
        <v>55</v>
      </c>
      <c r="C21" s="73" t="s">
        <v>56</v>
      </c>
      <c r="D21" s="84">
        <v>0</v>
      </c>
      <c r="E21" s="20">
        <v>0.6</v>
      </c>
      <c r="F21" s="84">
        <v>0.595833333333334</v>
      </c>
      <c r="G21" s="24">
        <f t="shared" si="0"/>
        <v>0.595833333333334</v>
      </c>
      <c r="H21" s="23"/>
      <c r="I21" s="84">
        <v>0.012499999999999999</v>
      </c>
      <c r="J21" s="78"/>
      <c r="K21" s="50"/>
      <c r="L21" s="26"/>
      <c r="M21" s="112"/>
      <c r="N21" s="22">
        <v>8</v>
      </c>
      <c r="O21" s="28">
        <f>'Race 3'!O21+'Race 4'!N21</f>
        <v>32</v>
      </c>
      <c r="P21" s="84">
        <f>I21</f>
        <v>0.012499999999999999</v>
      </c>
      <c r="Q21" s="64"/>
      <c r="R21" s="59"/>
    </row>
    <row r="22" spans="1:18" s="11" customFormat="1" ht="15">
      <c r="A22" s="88" t="s">
        <v>59</v>
      </c>
      <c r="B22" s="47">
        <v>1925</v>
      </c>
      <c r="C22" s="48" t="s">
        <v>60</v>
      </c>
      <c r="D22" s="84">
        <v>0</v>
      </c>
      <c r="E22" s="20">
        <v>0.6</v>
      </c>
      <c r="F22" s="84">
        <v>0.804166666666666</v>
      </c>
      <c r="G22" s="24">
        <f t="shared" si="0"/>
        <v>0.804166666666666</v>
      </c>
      <c r="H22" s="84"/>
      <c r="I22" s="84">
        <v>0.012499999999999999</v>
      </c>
      <c r="J22" s="78"/>
      <c r="K22" s="50"/>
      <c r="L22" s="26"/>
      <c r="M22" s="112"/>
      <c r="N22" s="22">
        <v>8</v>
      </c>
      <c r="O22" s="28">
        <f>'Race 3'!O22+'Race 4'!N22</f>
        <v>32</v>
      </c>
      <c r="P22" s="84">
        <f>I22</f>
        <v>0.012499999999999999</v>
      </c>
      <c r="Q22" s="64"/>
      <c r="R22" s="59"/>
    </row>
    <row r="23" spans="1:18" s="11" customFormat="1" ht="15">
      <c r="A23" s="89" t="s">
        <v>42</v>
      </c>
      <c r="B23" s="83" t="s">
        <v>41</v>
      </c>
      <c r="C23" s="82" t="s">
        <v>53</v>
      </c>
      <c r="D23" s="84">
        <v>0.004861111111111111</v>
      </c>
      <c r="E23" s="20">
        <v>0.6</v>
      </c>
      <c r="F23" s="84">
        <v>0.929166666666666</v>
      </c>
      <c r="G23" s="24">
        <f t="shared" si="0"/>
        <v>0.9320833333333327</v>
      </c>
      <c r="H23" s="84"/>
      <c r="I23" s="84">
        <v>0.015277777777777777</v>
      </c>
      <c r="J23" s="78"/>
      <c r="K23" s="50"/>
      <c r="L23" s="26"/>
      <c r="M23" s="112"/>
      <c r="N23" s="22">
        <v>8</v>
      </c>
      <c r="O23" s="28">
        <f>'Race 3'!O23+'Race 4'!N23</f>
        <v>32</v>
      </c>
      <c r="P23" s="84">
        <f>I23</f>
        <v>0.015277777777777777</v>
      </c>
      <c r="Q23" s="64"/>
      <c r="R23" s="59"/>
    </row>
    <row r="24" spans="1:18" s="11" customFormat="1" ht="15">
      <c r="A24" s="87" t="s">
        <v>33</v>
      </c>
      <c r="B24" s="74">
        <v>15</v>
      </c>
      <c r="C24" s="73" t="s">
        <v>34</v>
      </c>
      <c r="D24" s="84">
        <v>0.009027777777777779</v>
      </c>
      <c r="E24" s="20">
        <v>0.6</v>
      </c>
      <c r="F24" s="84">
        <v>0.887499999999999</v>
      </c>
      <c r="G24" s="24">
        <f t="shared" si="0"/>
        <v>0.8929166666666656</v>
      </c>
      <c r="H24" s="23"/>
      <c r="I24" s="84">
        <v>0.017361111111111112</v>
      </c>
      <c r="J24" s="78"/>
      <c r="K24" s="50"/>
      <c r="L24" s="26"/>
      <c r="M24" s="112"/>
      <c r="N24" s="22">
        <v>8</v>
      </c>
      <c r="O24" s="28">
        <f>'Race 3'!O24+'Race 4'!N24</f>
        <v>32</v>
      </c>
      <c r="P24" s="84">
        <f>I24</f>
        <v>0.017361111111111112</v>
      </c>
      <c r="Q24" s="64"/>
      <c r="R24" s="59"/>
    </row>
    <row r="25" spans="1:18" s="11" customFormat="1" ht="15">
      <c r="A25" s="90" t="s">
        <v>20</v>
      </c>
      <c r="B25" s="76">
        <v>2939</v>
      </c>
      <c r="C25" s="75" t="s">
        <v>21</v>
      </c>
      <c r="D25" s="84">
        <v>0.013888888888888888</v>
      </c>
      <c r="E25" s="20">
        <v>0.6</v>
      </c>
      <c r="F25" s="84">
        <v>0.929166666666666</v>
      </c>
      <c r="G25" s="24">
        <f t="shared" si="0"/>
        <v>0.9374999999999993</v>
      </c>
      <c r="H25" s="84"/>
      <c r="I25" s="84">
        <v>0.020833333333333332</v>
      </c>
      <c r="J25" s="78">
        <v>0.11728009259259259</v>
      </c>
      <c r="K25" s="50">
        <v>6</v>
      </c>
      <c r="L25" s="26">
        <f>J25-I25</f>
        <v>0.09644675925925926</v>
      </c>
      <c r="M25" s="112">
        <v>2</v>
      </c>
      <c r="N25" s="22">
        <v>2</v>
      </c>
      <c r="O25" s="28">
        <f>'Race 3'!O25+'Race 4'!N25</f>
        <v>25</v>
      </c>
      <c r="P25" s="84">
        <v>0.019444444444444445</v>
      </c>
      <c r="Q25" s="64" t="s">
        <v>100</v>
      </c>
      <c r="R25" s="59"/>
    </row>
    <row r="26" spans="1:18" s="11" customFormat="1" ht="15">
      <c r="A26" s="87" t="s">
        <v>58</v>
      </c>
      <c r="B26" s="74">
        <v>4655</v>
      </c>
      <c r="C26" s="73" t="s">
        <v>46</v>
      </c>
      <c r="D26" s="84">
        <v>0.0062499999999999995</v>
      </c>
      <c r="E26" s="20">
        <v>0.6</v>
      </c>
      <c r="F26" s="84">
        <v>0.970833333333333</v>
      </c>
      <c r="G26" s="24">
        <f t="shared" si="0"/>
        <v>0.974583333333333</v>
      </c>
      <c r="H26" s="84"/>
      <c r="I26" s="84">
        <v>0.015972222222222224</v>
      </c>
      <c r="J26" s="78"/>
      <c r="K26" s="50"/>
      <c r="L26" s="26"/>
      <c r="M26" s="112"/>
      <c r="N26" s="22">
        <v>8</v>
      </c>
      <c r="O26" s="28">
        <f>'Race 3'!O26+'Race 4'!N26</f>
        <v>32</v>
      </c>
      <c r="P26" s="84">
        <f>I26</f>
        <v>0.015972222222222224</v>
      </c>
      <c r="Q26" s="64"/>
      <c r="R26" s="59"/>
    </row>
    <row r="27" spans="1:18" s="11" customFormat="1" ht="15">
      <c r="A27" s="87" t="s">
        <v>51</v>
      </c>
      <c r="B27" s="74">
        <v>6878</v>
      </c>
      <c r="C27" s="73" t="s">
        <v>52</v>
      </c>
      <c r="D27" s="84">
        <v>0.019444444444444445</v>
      </c>
      <c r="E27" s="20">
        <v>0.6</v>
      </c>
      <c r="F27" s="84">
        <v>1.0125</v>
      </c>
      <c r="G27" s="24">
        <f t="shared" si="0"/>
        <v>1.0241666666666667</v>
      </c>
      <c r="H27" s="84"/>
      <c r="I27" s="84">
        <v>0.024305555555555556</v>
      </c>
      <c r="J27" s="78"/>
      <c r="K27" s="50"/>
      <c r="L27" s="26"/>
      <c r="M27" s="112"/>
      <c r="N27" s="22">
        <v>8</v>
      </c>
      <c r="O27" s="28">
        <f>'Race 3'!O27+'Race 4'!N27</f>
        <v>30</v>
      </c>
      <c r="P27" s="84">
        <f>I27</f>
        <v>0.024305555555555556</v>
      </c>
      <c r="Q27" s="64"/>
      <c r="R27" s="59"/>
    </row>
    <row r="28" spans="1:18" s="11" customFormat="1" ht="15">
      <c r="A28" s="75" t="s">
        <v>81</v>
      </c>
      <c r="B28" s="76">
        <v>328</v>
      </c>
      <c r="C28" s="75" t="s">
        <v>82</v>
      </c>
      <c r="D28" s="84">
        <v>0.008333333333333333</v>
      </c>
      <c r="E28" s="20">
        <v>0.6</v>
      </c>
      <c r="F28" s="84">
        <v>1.05416666666667</v>
      </c>
      <c r="G28" s="24">
        <f t="shared" si="0"/>
        <v>1.05916666666667</v>
      </c>
      <c r="H28" s="84"/>
      <c r="I28" s="84">
        <v>0.017361111111111112</v>
      </c>
      <c r="J28" s="78"/>
      <c r="K28" s="50"/>
      <c r="L28" s="26"/>
      <c r="M28" s="112"/>
      <c r="N28" s="22">
        <v>8</v>
      </c>
      <c r="O28" s="28">
        <f>'Race 3'!O28+'Race 4'!N28</f>
        <v>32</v>
      </c>
      <c r="P28" s="84">
        <f>I28</f>
        <v>0.017361111111111112</v>
      </c>
      <c r="Q28" s="64"/>
      <c r="R28" s="59"/>
    </row>
    <row r="29" spans="1:18" s="11" customFormat="1" ht="15">
      <c r="A29" s="75" t="s">
        <v>83</v>
      </c>
      <c r="B29" s="76">
        <v>61</v>
      </c>
      <c r="C29" s="75" t="s">
        <v>84</v>
      </c>
      <c r="D29" s="109">
        <v>0.0006944444444444445</v>
      </c>
      <c r="E29" s="20">
        <v>0.6</v>
      </c>
      <c r="F29" s="84">
        <v>1.09583333333333</v>
      </c>
      <c r="G29" s="24">
        <f t="shared" si="0"/>
        <v>1.0962499999999968</v>
      </c>
      <c r="H29" s="84"/>
      <c r="I29" s="84">
        <v>0.013194444444444444</v>
      </c>
      <c r="J29" s="78"/>
      <c r="K29" s="50"/>
      <c r="L29" s="26"/>
      <c r="M29" s="112"/>
      <c r="N29" s="22">
        <v>8</v>
      </c>
      <c r="O29" s="28">
        <f>'Race 3'!O29+'Race 4'!N29</f>
        <v>32</v>
      </c>
      <c r="P29" s="84">
        <f>I29</f>
        <v>0.013194444444444444</v>
      </c>
      <c r="Q29" s="64"/>
      <c r="R29" s="59"/>
    </row>
    <row r="30" spans="1:18" s="11" customFormat="1" ht="15">
      <c r="A30" s="87" t="s">
        <v>88</v>
      </c>
      <c r="B30" s="74" t="s">
        <v>73</v>
      </c>
      <c r="C30" s="73" t="s">
        <v>90</v>
      </c>
      <c r="D30" s="84">
        <v>0</v>
      </c>
      <c r="E30" s="20">
        <v>0.6</v>
      </c>
      <c r="F30" s="84">
        <v>0.012499999999999999</v>
      </c>
      <c r="G30" s="84">
        <f t="shared" si="0"/>
        <v>0.012499999999999999</v>
      </c>
      <c r="H30" s="84"/>
      <c r="I30" s="84">
        <v>0.012499999999999999</v>
      </c>
      <c r="J30" s="78">
        <v>0.11450231481481482</v>
      </c>
      <c r="K30" s="50">
        <v>5</v>
      </c>
      <c r="L30" s="26">
        <f>J30-I30</f>
        <v>0.10200231481481482</v>
      </c>
      <c r="M30" s="112">
        <v>6</v>
      </c>
      <c r="N30" s="22">
        <v>6</v>
      </c>
      <c r="O30" s="28">
        <f>'Race 3'!O30+'Race 4'!N30</f>
        <v>20</v>
      </c>
      <c r="P30" s="84">
        <v>0.012499999999999999</v>
      </c>
      <c r="Q30" s="64"/>
      <c r="R30" s="59"/>
    </row>
    <row r="31" spans="1:18" s="11" customFormat="1" ht="15">
      <c r="A31" s="87"/>
      <c r="B31" s="74"/>
      <c r="C31" s="73"/>
      <c r="D31" s="84"/>
      <c r="E31" s="20"/>
      <c r="F31" s="84"/>
      <c r="G31" s="84"/>
      <c r="H31" s="84"/>
      <c r="I31" s="84"/>
      <c r="J31" s="78"/>
      <c r="K31" s="50"/>
      <c r="L31" s="26"/>
      <c r="M31" s="112"/>
      <c r="N31" s="22"/>
      <c r="O31" s="28"/>
      <c r="P31" s="84"/>
      <c r="Q31" s="64"/>
      <c r="R31" s="59"/>
    </row>
    <row r="32" spans="1:18" s="11" customFormat="1" ht="15">
      <c r="A32" s="87"/>
      <c r="B32" s="74"/>
      <c r="C32" s="73"/>
      <c r="D32" s="84"/>
      <c r="E32" s="20"/>
      <c r="F32" s="84"/>
      <c r="G32" s="84"/>
      <c r="H32" s="84"/>
      <c r="I32" s="84"/>
      <c r="J32" s="78"/>
      <c r="K32" s="50"/>
      <c r="L32" s="26"/>
      <c r="M32" s="112"/>
      <c r="N32" s="22"/>
      <c r="O32" s="28"/>
      <c r="P32" s="84"/>
      <c r="Q32" s="64"/>
      <c r="R32" s="59"/>
    </row>
    <row r="33" spans="1:18" s="7" customFormat="1" ht="15">
      <c r="A33" s="48"/>
      <c r="B33" s="74"/>
      <c r="C33" s="48"/>
      <c r="D33" s="34"/>
      <c r="E33" s="35"/>
      <c r="F33" s="21"/>
      <c r="G33" s="21"/>
      <c r="H33" s="21"/>
      <c r="I33" s="21"/>
      <c r="J33" s="78"/>
      <c r="K33" s="47"/>
      <c r="L33" s="78"/>
      <c r="M33" s="113"/>
      <c r="N33" s="22"/>
      <c r="O33" s="22"/>
      <c r="P33" s="21"/>
      <c r="Q33" s="64"/>
      <c r="R33" s="59"/>
    </row>
    <row r="34" spans="1:18" s="7" customFormat="1" ht="15">
      <c r="A34" s="48"/>
      <c r="B34" s="74"/>
      <c r="C34" s="48"/>
      <c r="D34" s="34"/>
      <c r="E34" s="35"/>
      <c r="F34" s="21"/>
      <c r="G34" s="21"/>
      <c r="H34" s="21"/>
      <c r="I34" s="21"/>
      <c r="J34" s="78"/>
      <c r="K34" s="47"/>
      <c r="L34" s="78"/>
      <c r="M34" s="47"/>
      <c r="N34" s="22"/>
      <c r="O34" s="22"/>
      <c r="P34" s="21"/>
      <c r="Q34" s="64"/>
      <c r="R34" s="59"/>
    </row>
    <row r="35" spans="1:18" s="7" customFormat="1" ht="15">
      <c r="A35" s="52"/>
      <c r="B35" s="42"/>
      <c r="C35" s="52"/>
      <c r="D35" s="52"/>
      <c r="E35" s="60"/>
      <c r="F35" s="60"/>
      <c r="G35" s="60"/>
      <c r="H35" s="60"/>
      <c r="I35" s="60"/>
      <c r="J35" s="61"/>
      <c r="K35" s="53"/>
      <c r="L35" s="61"/>
      <c r="M35" s="53"/>
      <c r="N35" s="53"/>
      <c r="O35" s="53"/>
      <c r="P35" s="60"/>
      <c r="Q35" s="62"/>
      <c r="R35" s="63"/>
    </row>
    <row r="37" ht="15">
      <c r="A37" s="111" t="s">
        <v>92</v>
      </c>
    </row>
    <row r="38" ht="15">
      <c r="B38" s="110" t="s">
        <v>93</v>
      </c>
    </row>
    <row r="39" ht="15">
      <c r="B39" s="110" t="s">
        <v>91</v>
      </c>
    </row>
    <row r="40" ht="15">
      <c r="B40" s="110" t="s">
        <v>94</v>
      </c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7">
      <selection activeCell="R16" sqref="R16"/>
    </sheetView>
  </sheetViews>
  <sheetFormatPr defaultColWidth="9.140625" defaultRowHeight="12.75"/>
  <cols>
    <col min="1" max="1" width="23.7109375" style="36" customWidth="1"/>
    <col min="2" max="2" width="11.140625" style="36" customWidth="1"/>
    <col min="3" max="3" width="16.140625" style="36" customWidth="1"/>
    <col min="4" max="6" width="14.00390625" style="38" hidden="1" customWidth="1"/>
    <col min="7" max="7" width="12.140625" style="38" hidden="1" customWidth="1"/>
    <col min="8" max="8" width="7.140625" style="38" hidden="1" customWidth="1"/>
    <col min="9" max="9" width="14.00390625" style="38" customWidth="1"/>
    <col min="10" max="10" width="12.140625" style="39" customWidth="1"/>
    <col min="11" max="11" width="14.57421875" style="40" customWidth="1"/>
    <col min="12" max="12" width="10.8515625" style="36" customWidth="1"/>
    <col min="13" max="13" width="13.57421875" style="39" customWidth="1"/>
    <col min="14" max="14" width="12.00390625" style="39" customWidth="1"/>
    <col min="15" max="15" width="11.57421875" style="39" customWidth="1"/>
    <col min="16" max="16" width="11.421875" style="41" customWidth="1"/>
    <col min="17" max="17" width="12.28125" style="39" customWidth="1"/>
    <col min="18" max="18" width="17.7109375" style="36" customWidth="1"/>
    <col min="19" max="19" width="11.140625" style="36" customWidth="1"/>
    <col min="20" max="16384" width="9.140625" style="36" customWidth="1"/>
  </cols>
  <sheetData>
    <row r="1" spans="1:17" ht="15">
      <c r="A1" s="11"/>
      <c r="B1" s="11"/>
      <c r="C1" s="11"/>
      <c r="D1" s="13"/>
      <c r="E1" s="13"/>
      <c r="F1" s="13"/>
      <c r="G1" s="13"/>
      <c r="H1" s="13"/>
      <c r="I1" s="13"/>
      <c r="J1" s="15"/>
      <c r="K1" s="14"/>
      <c r="L1" s="11"/>
      <c r="M1" s="15"/>
      <c r="N1" s="15"/>
      <c r="O1" s="15"/>
      <c r="P1" s="16"/>
      <c r="Q1" s="15"/>
    </row>
    <row r="2" spans="1:17" ht="15">
      <c r="A2" s="11" t="s">
        <v>0</v>
      </c>
      <c r="B2" s="12" t="s">
        <v>74</v>
      </c>
      <c r="C2" s="11"/>
      <c r="D2" s="13"/>
      <c r="E2" s="13"/>
      <c r="F2" s="13"/>
      <c r="G2" s="13"/>
      <c r="H2" s="13"/>
      <c r="I2" s="13"/>
      <c r="J2" s="15"/>
      <c r="K2" s="14"/>
      <c r="L2" s="11"/>
      <c r="M2" s="15"/>
      <c r="N2" s="15"/>
      <c r="O2" s="15"/>
      <c r="P2" s="16"/>
      <c r="Q2" s="15"/>
    </row>
    <row r="3" spans="1:17" ht="15">
      <c r="A3" s="11" t="s">
        <v>1</v>
      </c>
      <c r="B3" s="17">
        <v>5</v>
      </c>
      <c r="C3" s="11"/>
      <c r="D3" s="13"/>
      <c r="E3" s="13"/>
      <c r="F3" s="13"/>
      <c r="G3" s="13"/>
      <c r="H3" s="13"/>
      <c r="I3" s="13"/>
      <c r="J3" s="15"/>
      <c r="K3" s="14"/>
      <c r="L3" s="11"/>
      <c r="M3" s="15"/>
      <c r="N3" s="15"/>
      <c r="O3" s="15"/>
      <c r="P3" s="16"/>
      <c r="Q3" s="15"/>
    </row>
    <row r="4" spans="1:17" ht="15">
      <c r="A4" s="11" t="s">
        <v>2</v>
      </c>
      <c r="B4" s="18" t="s">
        <v>107</v>
      </c>
      <c r="C4" s="18"/>
      <c r="D4" s="13"/>
      <c r="E4" s="13"/>
      <c r="F4" s="13"/>
      <c r="G4" s="13"/>
      <c r="H4" s="13"/>
      <c r="I4" s="13"/>
      <c r="J4" s="15"/>
      <c r="K4" s="14"/>
      <c r="L4" s="11"/>
      <c r="M4" s="15"/>
      <c r="N4" s="15"/>
      <c r="O4" s="12" t="s">
        <v>3</v>
      </c>
      <c r="P4" s="19" t="s">
        <v>87</v>
      </c>
      <c r="Q4" s="15"/>
    </row>
    <row r="5" spans="1:17" ht="15">
      <c r="A5" s="11" t="s">
        <v>4</v>
      </c>
      <c r="B5" s="17">
        <v>4</v>
      </c>
      <c r="C5" s="11"/>
      <c r="D5" s="13"/>
      <c r="E5" s="13"/>
      <c r="F5" s="13"/>
      <c r="G5" s="13"/>
      <c r="H5" s="13"/>
      <c r="I5" s="13"/>
      <c r="J5" s="15"/>
      <c r="K5" s="14"/>
      <c r="L5" s="11"/>
      <c r="M5" s="15"/>
      <c r="N5" s="15"/>
      <c r="O5" s="12" t="s">
        <v>36</v>
      </c>
      <c r="P5" s="19"/>
      <c r="Q5" s="15"/>
    </row>
    <row r="6" spans="1:17" ht="15">
      <c r="A6" s="11" t="s">
        <v>5</v>
      </c>
      <c r="B6" s="12" t="s">
        <v>110</v>
      </c>
      <c r="C6" s="11"/>
      <c r="D6" s="13"/>
      <c r="E6" s="13"/>
      <c r="F6" s="13"/>
      <c r="G6" s="13"/>
      <c r="H6" s="13"/>
      <c r="I6" s="13"/>
      <c r="J6" s="15"/>
      <c r="K6" s="14"/>
      <c r="L6" s="11"/>
      <c r="M6" s="15"/>
      <c r="N6" s="15"/>
      <c r="O6" s="15"/>
      <c r="P6" s="16"/>
      <c r="Q6" s="15"/>
    </row>
    <row r="7" spans="1:17" ht="15">
      <c r="A7" s="11"/>
      <c r="B7" s="11"/>
      <c r="C7" s="11"/>
      <c r="D7" s="13"/>
      <c r="E7" s="13"/>
      <c r="F7" s="13"/>
      <c r="G7" s="13"/>
      <c r="H7" s="13"/>
      <c r="I7" s="13"/>
      <c r="J7" s="15"/>
      <c r="K7" s="14"/>
      <c r="L7" s="11"/>
      <c r="M7" s="15"/>
      <c r="N7" s="15"/>
      <c r="O7" s="15"/>
      <c r="P7" s="16"/>
      <c r="Q7" s="15"/>
    </row>
    <row r="8" spans="1:17" ht="15">
      <c r="A8" s="37"/>
      <c r="B8" s="11"/>
      <c r="C8" s="11"/>
      <c r="D8" s="13"/>
      <c r="E8" s="13"/>
      <c r="F8" s="13"/>
      <c r="G8" s="13"/>
      <c r="H8" s="13"/>
      <c r="I8" s="13"/>
      <c r="J8" s="15"/>
      <c r="K8" s="14"/>
      <c r="L8" s="11"/>
      <c r="M8" s="15"/>
      <c r="N8" s="15"/>
      <c r="O8" s="15"/>
      <c r="P8" s="16"/>
      <c r="Q8" s="15"/>
    </row>
    <row r="9" spans="1:18" s="7" customFormat="1" ht="30">
      <c r="A9" s="43" t="s">
        <v>6</v>
      </c>
      <c r="B9" s="44" t="s">
        <v>7</v>
      </c>
      <c r="C9" s="43" t="s">
        <v>8</v>
      </c>
      <c r="D9" s="69" t="s">
        <v>76</v>
      </c>
      <c r="E9" s="69" t="s">
        <v>39</v>
      </c>
      <c r="F9" s="69" t="s">
        <v>38</v>
      </c>
      <c r="G9" s="69" t="s">
        <v>40</v>
      </c>
      <c r="H9" s="69" t="s">
        <v>47</v>
      </c>
      <c r="I9" s="69" t="s">
        <v>37</v>
      </c>
      <c r="J9" s="55" t="s">
        <v>9</v>
      </c>
      <c r="K9" s="44" t="s">
        <v>10</v>
      </c>
      <c r="L9" s="55" t="s">
        <v>11</v>
      </c>
      <c r="M9" s="44" t="s">
        <v>12</v>
      </c>
      <c r="N9" s="44" t="s">
        <v>13</v>
      </c>
      <c r="O9" s="44" t="s">
        <v>14</v>
      </c>
      <c r="P9" s="44" t="s">
        <v>15</v>
      </c>
      <c r="Q9" s="54" t="s">
        <v>16</v>
      </c>
      <c r="R9" s="44" t="s">
        <v>17</v>
      </c>
    </row>
    <row r="10" spans="1:18" s="31" customFormat="1" ht="15">
      <c r="A10" s="80" t="s">
        <v>62</v>
      </c>
      <c r="B10" s="81" t="s">
        <v>61</v>
      </c>
      <c r="C10" s="70" t="s">
        <v>89</v>
      </c>
      <c r="D10" s="79">
        <v>0</v>
      </c>
      <c r="E10" s="25">
        <v>0.6</v>
      </c>
      <c r="F10" s="24"/>
      <c r="G10" s="24">
        <f aca="true" t="shared" si="0" ref="G10:G30">D10*E10+F10</f>
        <v>0</v>
      </c>
      <c r="H10" s="24"/>
      <c r="I10" s="24">
        <v>0</v>
      </c>
      <c r="J10" s="78"/>
      <c r="K10" s="27"/>
      <c r="L10" s="26"/>
      <c r="M10" s="22"/>
      <c r="N10" s="22">
        <v>8</v>
      </c>
      <c r="O10" s="28">
        <f>N10+'Race 4'!O10</f>
        <v>40</v>
      </c>
      <c r="P10" s="24">
        <f>I10</f>
        <v>0</v>
      </c>
      <c r="Q10" s="29"/>
      <c r="R10" s="30"/>
    </row>
    <row r="11" spans="1:18" s="108" customFormat="1" ht="30">
      <c r="A11" s="71" t="s">
        <v>48</v>
      </c>
      <c r="B11" s="72" t="s">
        <v>35</v>
      </c>
      <c r="C11" s="73" t="s">
        <v>21</v>
      </c>
      <c r="D11" s="79">
        <v>0.004166666666666667</v>
      </c>
      <c r="E11" s="104">
        <v>0.6</v>
      </c>
      <c r="F11" s="32"/>
      <c r="G11" s="24">
        <f t="shared" si="0"/>
        <v>0.0025</v>
      </c>
      <c r="H11" s="32"/>
      <c r="I11" s="32">
        <v>0.002777777777777778</v>
      </c>
      <c r="J11" s="91"/>
      <c r="K11" s="33"/>
      <c r="L11" s="105"/>
      <c r="M11" s="72"/>
      <c r="N11" s="22">
        <v>8</v>
      </c>
      <c r="O11" s="28">
        <f>N11+'Race 4'!O11</f>
        <v>40</v>
      </c>
      <c r="P11" s="24">
        <f aca="true" t="shared" si="1" ref="P11:P29">I11</f>
        <v>0.002777777777777778</v>
      </c>
      <c r="Q11" s="106"/>
      <c r="R11" s="107"/>
    </row>
    <row r="12" spans="1:18" s="7" customFormat="1" ht="15">
      <c r="A12" s="73" t="s">
        <v>63</v>
      </c>
      <c r="B12" s="74" t="s">
        <v>64</v>
      </c>
      <c r="C12" s="73" t="s">
        <v>57</v>
      </c>
      <c r="D12" s="79">
        <v>0.0020833333333333333</v>
      </c>
      <c r="E12" s="20">
        <v>0.6</v>
      </c>
      <c r="F12" s="84"/>
      <c r="G12" s="24">
        <f t="shared" si="0"/>
        <v>0.00125</v>
      </c>
      <c r="H12" s="23" t="s">
        <v>72</v>
      </c>
      <c r="I12" s="84">
        <v>0.006944444444444444</v>
      </c>
      <c r="J12" s="78"/>
      <c r="K12" s="56"/>
      <c r="L12" s="26"/>
      <c r="M12" s="47"/>
      <c r="N12" s="22">
        <v>8</v>
      </c>
      <c r="O12" s="28">
        <f>N12+'Race 4'!O12</f>
        <v>40</v>
      </c>
      <c r="P12" s="24">
        <f t="shared" si="1"/>
        <v>0.006944444444444444</v>
      </c>
      <c r="Q12" s="57"/>
      <c r="R12" s="58"/>
    </row>
    <row r="13" spans="1:18" s="7" customFormat="1" ht="15">
      <c r="A13" s="48" t="s">
        <v>43</v>
      </c>
      <c r="B13" s="47" t="s">
        <v>44</v>
      </c>
      <c r="C13" s="48" t="s">
        <v>45</v>
      </c>
      <c r="D13" s="79">
        <v>0.009027777777777779</v>
      </c>
      <c r="E13" s="20">
        <v>0.6</v>
      </c>
      <c r="F13" s="84"/>
      <c r="G13" s="24">
        <f t="shared" si="0"/>
        <v>0.005416666666666667</v>
      </c>
      <c r="H13" s="84"/>
      <c r="I13" s="84">
        <v>0.005555555555555556</v>
      </c>
      <c r="J13" s="78"/>
      <c r="K13" s="56"/>
      <c r="L13" s="26"/>
      <c r="M13" s="47"/>
      <c r="N13" s="22">
        <v>8</v>
      </c>
      <c r="O13" s="28">
        <f>N13+'Race 4'!O13</f>
        <v>40</v>
      </c>
      <c r="P13" s="24">
        <f t="shared" si="1"/>
        <v>0.005555555555555556</v>
      </c>
      <c r="Q13" s="57"/>
      <c r="R13" s="58"/>
    </row>
    <row r="14" spans="1:18" s="7" customFormat="1" ht="15">
      <c r="A14" s="48" t="s">
        <v>18</v>
      </c>
      <c r="B14" s="47">
        <v>610</v>
      </c>
      <c r="C14" s="48" t="s">
        <v>19</v>
      </c>
      <c r="D14" s="79">
        <v>0.018055555555555557</v>
      </c>
      <c r="E14" s="20">
        <v>0.6</v>
      </c>
      <c r="F14" s="84"/>
      <c r="G14" s="24">
        <f t="shared" si="0"/>
        <v>0.010833333333333334</v>
      </c>
      <c r="H14" s="84"/>
      <c r="I14" s="21">
        <v>0.011111111111111112</v>
      </c>
      <c r="J14" s="78"/>
      <c r="K14" s="8"/>
      <c r="L14" s="26"/>
      <c r="M14" s="112"/>
      <c r="N14" s="22">
        <v>8</v>
      </c>
      <c r="O14" s="28">
        <f>N14+'Race 4'!O14</f>
        <v>40</v>
      </c>
      <c r="P14" s="24">
        <f t="shared" si="1"/>
        <v>0.011111111111111112</v>
      </c>
      <c r="Q14" s="64"/>
      <c r="R14" s="10"/>
    </row>
    <row r="15" spans="1:18" s="7" customFormat="1" ht="15">
      <c r="A15" s="48" t="s">
        <v>49</v>
      </c>
      <c r="B15" s="47">
        <v>2679</v>
      </c>
      <c r="C15" s="48" t="s">
        <v>50</v>
      </c>
      <c r="D15" s="79">
        <v>0.016666666666666666</v>
      </c>
      <c r="E15" s="20">
        <v>0.6</v>
      </c>
      <c r="F15" s="84"/>
      <c r="G15" s="24">
        <f t="shared" si="0"/>
        <v>0.01</v>
      </c>
      <c r="H15" s="23"/>
      <c r="I15" s="84">
        <v>0.009722222222222222</v>
      </c>
      <c r="J15" s="78"/>
      <c r="K15" s="47"/>
      <c r="L15" s="26"/>
      <c r="M15" s="113"/>
      <c r="N15" s="22">
        <v>8</v>
      </c>
      <c r="O15" s="28">
        <f>N15+'Race 4'!O15</f>
        <v>40</v>
      </c>
      <c r="P15" s="24">
        <f t="shared" si="1"/>
        <v>0.009722222222222222</v>
      </c>
      <c r="Q15" s="57"/>
      <c r="R15" s="58"/>
    </row>
    <row r="16" spans="1:18" s="11" customFormat="1" ht="15">
      <c r="A16" s="48" t="s">
        <v>65</v>
      </c>
      <c r="B16" s="47">
        <v>35000</v>
      </c>
      <c r="C16" s="48" t="s">
        <v>66</v>
      </c>
      <c r="D16" s="77">
        <v>0.014583333333333332</v>
      </c>
      <c r="E16" s="20">
        <v>0.6</v>
      </c>
      <c r="F16" s="84"/>
      <c r="G16" s="24">
        <f t="shared" si="0"/>
        <v>0.008749999999999999</v>
      </c>
      <c r="H16" s="84"/>
      <c r="I16" s="84">
        <v>0.003472222222222222</v>
      </c>
      <c r="J16" s="78">
        <v>0.09991898148148148</v>
      </c>
      <c r="K16" s="50">
        <v>1</v>
      </c>
      <c r="L16" s="26">
        <f>J16-I16</f>
        <v>0.09644675925925926</v>
      </c>
      <c r="M16" s="112">
        <v>2</v>
      </c>
      <c r="N16" s="22">
        <v>2</v>
      </c>
      <c r="O16" s="28">
        <f>N16+'Race 4'!O16</f>
        <v>13</v>
      </c>
      <c r="P16" s="24">
        <f t="shared" si="1"/>
        <v>0.003472222222222222</v>
      </c>
      <c r="Q16" s="64"/>
      <c r="R16" s="59"/>
    </row>
    <row r="17" spans="1:18" s="11" customFormat="1" ht="15">
      <c r="A17" s="85" t="s">
        <v>67</v>
      </c>
      <c r="B17" s="50">
        <v>3805</v>
      </c>
      <c r="C17" s="85" t="s">
        <v>68</v>
      </c>
      <c r="D17" s="86">
        <v>0.015972222222222224</v>
      </c>
      <c r="E17" s="20">
        <v>0.6</v>
      </c>
      <c r="F17" s="84"/>
      <c r="G17" s="24">
        <f t="shared" si="0"/>
        <v>0.009583333333333334</v>
      </c>
      <c r="H17" s="84"/>
      <c r="I17" s="84">
        <v>0.0062499999999999995</v>
      </c>
      <c r="J17" s="78"/>
      <c r="K17" s="50"/>
      <c r="L17" s="26"/>
      <c r="M17" s="112"/>
      <c r="N17" s="22">
        <v>8</v>
      </c>
      <c r="O17" s="28">
        <f>N17+'Race 4'!O17</f>
        <v>19</v>
      </c>
      <c r="P17" s="24">
        <f t="shared" si="1"/>
        <v>0.0062499999999999995</v>
      </c>
      <c r="Q17" s="64"/>
      <c r="R17" s="59"/>
    </row>
    <row r="18" spans="1:18" s="11" customFormat="1" ht="15">
      <c r="A18" s="85" t="s">
        <v>69</v>
      </c>
      <c r="B18" s="50" t="s">
        <v>70</v>
      </c>
      <c r="C18" s="85" t="s">
        <v>71</v>
      </c>
      <c r="D18" s="86">
        <v>0.0006944444444444445</v>
      </c>
      <c r="E18" s="20">
        <v>0.6</v>
      </c>
      <c r="F18" s="84"/>
      <c r="G18" s="24">
        <f t="shared" si="0"/>
        <v>0.0004166666666666667</v>
      </c>
      <c r="H18" s="84"/>
      <c r="I18" s="84">
        <v>0.0006944444444444445</v>
      </c>
      <c r="J18" s="78"/>
      <c r="K18" s="50"/>
      <c r="L18" s="26"/>
      <c r="M18" s="112"/>
      <c r="N18" s="22">
        <v>8</v>
      </c>
      <c r="O18" s="28">
        <f>N18+'Race 4'!O18</f>
        <v>40</v>
      </c>
      <c r="P18" s="24">
        <f t="shared" si="1"/>
        <v>0.0006944444444444445</v>
      </c>
      <c r="Q18" s="64"/>
      <c r="R18" s="59"/>
    </row>
    <row r="19" spans="1:18" s="11" customFormat="1" ht="15">
      <c r="A19" s="85" t="s">
        <v>77</v>
      </c>
      <c r="B19" s="50">
        <v>88</v>
      </c>
      <c r="C19" s="85" t="s">
        <v>78</v>
      </c>
      <c r="D19" s="86">
        <v>0.006944444444444444</v>
      </c>
      <c r="E19" s="20">
        <v>0.6</v>
      </c>
      <c r="F19" s="84"/>
      <c r="G19" s="24">
        <f t="shared" si="0"/>
        <v>0.004166666666666667</v>
      </c>
      <c r="H19" s="84"/>
      <c r="I19" s="84">
        <v>0</v>
      </c>
      <c r="J19" s="78"/>
      <c r="K19" s="50"/>
      <c r="L19" s="26"/>
      <c r="M19" s="112"/>
      <c r="N19" s="22">
        <v>8</v>
      </c>
      <c r="O19" s="28">
        <f>N19+'Race 4'!O19</f>
        <v>18</v>
      </c>
      <c r="P19" s="24">
        <f t="shared" si="1"/>
        <v>0</v>
      </c>
      <c r="Q19" s="64"/>
      <c r="R19" s="59"/>
    </row>
    <row r="20" spans="1:18" s="11" customFormat="1" ht="15">
      <c r="A20" s="85" t="s">
        <v>79</v>
      </c>
      <c r="B20" s="50">
        <v>6866</v>
      </c>
      <c r="C20" s="85" t="s">
        <v>80</v>
      </c>
      <c r="D20" s="86">
        <v>0</v>
      </c>
      <c r="E20" s="20">
        <v>0.6</v>
      </c>
      <c r="F20" s="84"/>
      <c r="G20" s="24">
        <f t="shared" si="0"/>
        <v>0</v>
      </c>
      <c r="H20" s="23" t="s">
        <v>85</v>
      </c>
      <c r="I20" s="84">
        <v>0.005555555555555556</v>
      </c>
      <c r="J20" s="78"/>
      <c r="K20" s="50"/>
      <c r="L20" s="26"/>
      <c r="M20" s="112"/>
      <c r="N20" s="22">
        <v>8</v>
      </c>
      <c r="O20" s="28">
        <f>N20+'Race 4'!O20</f>
        <v>22</v>
      </c>
      <c r="P20" s="24">
        <f t="shared" si="1"/>
        <v>0.005555555555555556</v>
      </c>
      <c r="Q20" s="64"/>
      <c r="R20" s="59"/>
    </row>
    <row r="21" spans="1:18" s="11" customFormat="1" ht="15">
      <c r="A21" s="87" t="s">
        <v>54</v>
      </c>
      <c r="B21" s="74" t="s">
        <v>55</v>
      </c>
      <c r="C21" s="73" t="s">
        <v>56</v>
      </c>
      <c r="D21" s="84">
        <v>0</v>
      </c>
      <c r="E21" s="20">
        <v>0.6</v>
      </c>
      <c r="F21" s="84">
        <v>0.595833333333334</v>
      </c>
      <c r="G21" s="24">
        <f t="shared" si="0"/>
        <v>0.595833333333334</v>
      </c>
      <c r="H21" s="23"/>
      <c r="I21" s="84">
        <v>0.012499999999999999</v>
      </c>
      <c r="J21" s="78"/>
      <c r="K21" s="50"/>
      <c r="L21" s="26"/>
      <c r="M21" s="112"/>
      <c r="N21" s="22">
        <v>8</v>
      </c>
      <c r="O21" s="28">
        <f>N21+'Race 4'!O21</f>
        <v>40</v>
      </c>
      <c r="P21" s="24">
        <f t="shared" si="1"/>
        <v>0.012499999999999999</v>
      </c>
      <c r="Q21" s="64"/>
      <c r="R21" s="59"/>
    </row>
    <row r="22" spans="1:18" s="11" customFormat="1" ht="15">
      <c r="A22" s="88" t="s">
        <v>59</v>
      </c>
      <c r="B22" s="47">
        <v>1925</v>
      </c>
      <c r="C22" s="48" t="s">
        <v>60</v>
      </c>
      <c r="D22" s="84">
        <v>0</v>
      </c>
      <c r="E22" s="20">
        <v>0.6</v>
      </c>
      <c r="F22" s="84">
        <v>0.804166666666666</v>
      </c>
      <c r="G22" s="24">
        <f t="shared" si="0"/>
        <v>0.804166666666666</v>
      </c>
      <c r="H22" s="84"/>
      <c r="I22" s="84">
        <v>0.012499999999999999</v>
      </c>
      <c r="J22" s="78"/>
      <c r="K22" s="50"/>
      <c r="L22" s="26"/>
      <c r="M22" s="112"/>
      <c r="N22" s="22">
        <v>8</v>
      </c>
      <c r="O22" s="28">
        <f>N22+'Race 4'!O22</f>
        <v>40</v>
      </c>
      <c r="P22" s="24">
        <f t="shared" si="1"/>
        <v>0.012499999999999999</v>
      </c>
      <c r="Q22" s="64"/>
      <c r="R22" s="59"/>
    </row>
    <row r="23" spans="1:18" s="11" customFormat="1" ht="15">
      <c r="A23" s="89" t="s">
        <v>42</v>
      </c>
      <c r="B23" s="83" t="s">
        <v>41</v>
      </c>
      <c r="C23" s="82" t="s">
        <v>53</v>
      </c>
      <c r="D23" s="84">
        <v>0.004861111111111111</v>
      </c>
      <c r="E23" s="20">
        <v>0.6</v>
      </c>
      <c r="F23" s="84">
        <v>0.929166666666666</v>
      </c>
      <c r="G23" s="24">
        <f t="shared" si="0"/>
        <v>0.9320833333333327</v>
      </c>
      <c r="H23" s="84"/>
      <c r="I23" s="84">
        <v>0.015277777777777777</v>
      </c>
      <c r="J23" s="78"/>
      <c r="K23" s="50"/>
      <c r="L23" s="26"/>
      <c r="M23" s="112"/>
      <c r="N23" s="22">
        <v>8</v>
      </c>
      <c r="O23" s="28">
        <f>N23+'Race 4'!O23</f>
        <v>40</v>
      </c>
      <c r="P23" s="24">
        <f t="shared" si="1"/>
        <v>0.015277777777777777</v>
      </c>
      <c r="Q23" s="64"/>
      <c r="R23" s="59"/>
    </row>
    <row r="24" spans="1:18" s="11" customFormat="1" ht="15">
      <c r="A24" s="87" t="s">
        <v>33</v>
      </c>
      <c r="B24" s="74">
        <v>15</v>
      </c>
      <c r="C24" s="73" t="s">
        <v>34</v>
      </c>
      <c r="D24" s="84">
        <v>0.009027777777777779</v>
      </c>
      <c r="E24" s="20">
        <v>0.6</v>
      </c>
      <c r="F24" s="84">
        <v>0.887499999999999</v>
      </c>
      <c r="G24" s="24">
        <f t="shared" si="0"/>
        <v>0.8929166666666656</v>
      </c>
      <c r="H24" s="23"/>
      <c r="I24" s="84">
        <v>0.017361111111111112</v>
      </c>
      <c r="J24" s="78"/>
      <c r="K24" s="50"/>
      <c r="L24" s="26"/>
      <c r="M24" s="112"/>
      <c r="N24" s="22">
        <v>8</v>
      </c>
      <c r="O24" s="28">
        <f>N24+'Race 4'!O24</f>
        <v>40</v>
      </c>
      <c r="P24" s="24">
        <f t="shared" si="1"/>
        <v>0.017361111111111112</v>
      </c>
      <c r="Q24" s="64"/>
      <c r="R24" s="59"/>
    </row>
    <row r="25" spans="1:18" s="11" customFormat="1" ht="15">
      <c r="A25" s="90" t="s">
        <v>20</v>
      </c>
      <c r="B25" s="76">
        <v>2939</v>
      </c>
      <c r="C25" s="75" t="s">
        <v>21</v>
      </c>
      <c r="D25" s="84">
        <v>0.013888888888888888</v>
      </c>
      <c r="E25" s="20">
        <v>0.6</v>
      </c>
      <c r="F25" s="84">
        <v>0.929166666666666</v>
      </c>
      <c r="G25" s="24">
        <f t="shared" si="0"/>
        <v>0.9374999999999993</v>
      </c>
      <c r="H25" s="84"/>
      <c r="I25" s="84">
        <v>0.019444444444444445</v>
      </c>
      <c r="J25" s="78"/>
      <c r="K25" s="50"/>
      <c r="L25" s="26"/>
      <c r="M25" s="112"/>
      <c r="N25" s="22">
        <v>8</v>
      </c>
      <c r="O25" s="28">
        <f>N25+'Race 4'!O25</f>
        <v>33</v>
      </c>
      <c r="P25" s="24">
        <f t="shared" si="1"/>
        <v>0.019444444444444445</v>
      </c>
      <c r="Q25" s="64"/>
      <c r="R25" s="59"/>
    </row>
    <row r="26" spans="1:18" s="11" customFormat="1" ht="15">
      <c r="A26" s="87" t="s">
        <v>58</v>
      </c>
      <c r="B26" s="74">
        <v>4655</v>
      </c>
      <c r="C26" s="73" t="s">
        <v>46</v>
      </c>
      <c r="D26" s="84">
        <v>0.0062499999999999995</v>
      </c>
      <c r="E26" s="20">
        <v>0.6</v>
      </c>
      <c r="F26" s="84">
        <v>0.970833333333333</v>
      </c>
      <c r="G26" s="24">
        <f t="shared" si="0"/>
        <v>0.974583333333333</v>
      </c>
      <c r="H26" s="84"/>
      <c r="I26" s="84">
        <v>0.015972222222222224</v>
      </c>
      <c r="J26" s="78"/>
      <c r="K26" s="50"/>
      <c r="L26" s="26"/>
      <c r="M26" s="112"/>
      <c r="N26" s="22">
        <v>8</v>
      </c>
      <c r="O26" s="28">
        <f>N26+'Race 4'!O26</f>
        <v>40</v>
      </c>
      <c r="P26" s="24">
        <f t="shared" si="1"/>
        <v>0.015972222222222224</v>
      </c>
      <c r="Q26" s="64"/>
      <c r="R26" s="59"/>
    </row>
    <row r="27" spans="1:18" s="11" customFormat="1" ht="15">
      <c r="A27" s="87" t="s">
        <v>51</v>
      </c>
      <c r="B27" s="74">
        <v>6878</v>
      </c>
      <c r="C27" s="73" t="s">
        <v>52</v>
      </c>
      <c r="D27" s="84">
        <v>0.019444444444444445</v>
      </c>
      <c r="E27" s="20">
        <v>0.6</v>
      </c>
      <c r="F27" s="84">
        <v>1.0125</v>
      </c>
      <c r="G27" s="24">
        <f t="shared" si="0"/>
        <v>1.0241666666666667</v>
      </c>
      <c r="H27" s="84"/>
      <c r="I27" s="84">
        <v>0.024305555555555556</v>
      </c>
      <c r="J27" s="78"/>
      <c r="K27" s="50"/>
      <c r="L27" s="26"/>
      <c r="M27" s="112"/>
      <c r="N27" s="22">
        <v>8</v>
      </c>
      <c r="O27" s="28">
        <f>N27+'Race 4'!O27</f>
        <v>38</v>
      </c>
      <c r="P27" s="24">
        <f t="shared" si="1"/>
        <v>0.024305555555555556</v>
      </c>
      <c r="Q27" s="64"/>
      <c r="R27" s="59"/>
    </row>
    <row r="28" spans="1:18" s="11" customFormat="1" ht="15">
      <c r="A28" s="75" t="s">
        <v>81</v>
      </c>
      <c r="B28" s="76">
        <v>328</v>
      </c>
      <c r="C28" s="75" t="s">
        <v>82</v>
      </c>
      <c r="D28" s="84">
        <v>0.008333333333333333</v>
      </c>
      <c r="E28" s="20">
        <v>0.6</v>
      </c>
      <c r="F28" s="84">
        <v>1.05416666666667</v>
      </c>
      <c r="G28" s="24">
        <f t="shared" si="0"/>
        <v>1.05916666666667</v>
      </c>
      <c r="H28" s="84"/>
      <c r="I28" s="84">
        <v>0.017361111111111112</v>
      </c>
      <c r="J28" s="78"/>
      <c r="K28" s="50"/>
      <c r="L28" s="26"/>
      <c r="M28" s="112"/>
      <c r="N28" s="22">
        <v>8</v>
      </c>
      <c r="O28" s="28">
        <f>N28+'Race 4'!O28</f>
        <v>40</v>
      </c>
      <c r="P28" s="24">
        <f t="shared" si="1"/>
        <v>0.017361111111111112</v>
      </c>
      <c r="Q28" s="64"/>
      <c r="R28" s="59"/>
    </row>
    <row r="29" spans="1:18" s="11" customFormat="1" ht="15">
      <c r="A29" s="75" t="s">
        <v>83</v>
      </c>
      <c r="B29" s="76">
        <v>61</v>
      </c>
      <c r="C29" s="75" t="s">
        <v>84</v>
      </c>
      <c r="D29" s="109">
        <v>0.0006944444444444445</v>
      </c>
      <c r="E29" s="20">
        <v>0.6</v>
      </c>
      <c r="F29" s="84">
        <v>1.09583333333333</v>
      </c>
      <c r="G29" s="24">
        <f t="shared" si="0"/>
        <v>1.0962499999999968</v>
      </c>
      <c r="H29" s="84"/>
      <c r="I29" s="84">
        <v>0.013194444444444444</v>
      </c>
      <c r="J29" s="78"/>
      <c r="K29" s="50"/>
      <c r="L29" s="26"/>
      <c r="M29" s="112"/>
      <c r="N29" s="22">
        <v>8</v>
      </c>
      <c r="O29" s="28">
        <f>N29+'Race 4'!O29</f>
        <v>40</v>
      </c>
      <c r="P29" s="24">
        <f t="shared" si="1"/>
        <v>0.013194444444444444</v>
      </c>
      <c r="Q29" s="64"/>
      <c r="R29" s="59"/>
    </row>
    <row r="30" spans="1:18" s="11" customFormat="1" ht="15">
      <c r="A30" s="87" t="s">
        <v>88</v>
      </c>
      <c r="B30" s="74" t="s">
        <v>73</v>
      </c>
      <c r="C30" s="73" t="s">
        <v>90</v>
      </c>
      <c r="D30" s="84">
        <v>0</v>
      </c>
      <c r="E30" s="20">
        <v>0.6</v>
      </c>
      <c r="F30" s="84">
        <v>0.012499999999999999</v>
      </c>
      <c r="G30" s="84">
        <f t="shared" si="0"/>
        <v>0.012499999999999999</v>
      </c>
      <c r="H30" s="84"/>
      <c r="I30" s="84">
        <v>0.012499999999999999</v>
      </c>
      <c r="J30" s="78">
        <v>0.10758101851851852</v>
      </c>
      <c r="K30" s="50">
        <v>2</v>
      </c>
      <c r="L30" s="26">
        <f>J30-I30</f>
        <v>0.09508101851851852</v>
      </c>
      <c r="M30" s="112">
        <v>1</v>
      </c>
      <c r="N30" s="22">
        <v>1</v>
      </c>
      <c r="O30" s="28">
        <f>N30+'Race 4'!O30</f>
        <v>21</v>
      </c>
      <c r="P30" s="24">
        <v>0.011805555555555555</v>
      </c>
      <c r="Q30" s="64" t="s">
        <v>101</v>
      </c>
      <c r="R30" s="59"/>
    </row>
    <row r="31" spans="1:18" s="11" customFormat="1" ht="15">
      <c r="A31" s="87"/>
      <c r="B31" s="74"/>
      <c r="C31" s="73"/>
      <c r="D31" s="84"/>
      <c r="E31" s="20"/>
      <c r="F31" s="84"/>
      <c r="G31" s="84"/>
      <c r="H31" s="84"/>
      <c r="I31" s="84"/>
      <c r="J31" s="78"/>
      <c r="K31" s="50"/>
      <c r="L31" s="26"/>
      <c r="M31" s="112"/>
      <c r="N31" s="22"/>
      <c r="O31" s="28"/>
      <c r="P31" s="84"/>
      <c r="Q31" s="64"/>
      <c r="R31" s="59"/>
    </row>
    <row r="32" spans="1:18" s="11" customFormat="1" ht="15">
      <c r="A32" s="87"/>
      <c r="B32" s="74"/>
      <c r="C32" s="73"/>
      <c r="D32" s="84"/>
      <c r="E32" s="20"/>
      <c r="F32" s="84"/>
      <c r="G32" s="84"/>
      <c r="H32" s="84"/>
      <c r="I32" s="84"/>
      <c r="J32" s="78"/>
      <c r="K32" s="50"/>
      <c r="L32" s="26"/>
      <c r="M32" s="112"/>
      <c r="N32" s="22"/>
      <c r="O32" s="28"/>
      <c r="P32" s="84"/>
      <c r="Q32" s="64"/>
      <c r="R32" s="59"/>
    </row>
    <row r="33" spans="1:18" s="7" customFormat="1" ht="15">
      <c r="A33" s="48"/>
      <c r="B33" s="74"/>
      <c r="C33" s="48"/>
      <c r="D33" s="34"/>
      <c r="E33" s="35"/>
      <c r="F33" s="21"/>
      <c r="G33" s="21"/>
      <c r="H33" s="21"/>
      <c r="I33" s="21"/>
      <c r="J33" s="78"/>
      <c r="K33" s="47"/>
      <c r="L33" s="78"/>
      <c r="M33" s="113"/>
      <c r="N33" s="22"/>
      <c r="O33" s="22"/>
      <c r="P33" s="21"/>
      <c r="Q33" s="64"/>
      <c r="R33" s="59"/>
    </row>
    <row r="34" spans="1:18" s="7" customFormat="1" ht="15">
      <c r="A34" s="48"/>
      <c r="B34" s="74"/>
      <c r="C34" s="48"/>
      <c r="D34" s="34"/>
      <c r="E34" s="35"/>
      <c r="F34" s="21"/>
      <c r="G34" s="21"/>
      <c r="H34" s="21"/>
      <c r="I34" s="21"/>
      <c r="J34" s="78"/>
      <c r="K34" s="47"/>
      <c r="L34" s="78"/>
      <c r="M34" s="47"/>
      <c r="N34" s="22"/>
      <c r="O34" s="22"/>
      <c r="P34" s="21"/>
      <c r="Q34" s="64"/>
      <c r="R34" s="59"/>
    </row>
    <row r="35" spans="1:18" s="7" customFormat="1" ht="15">
      <c r="A35" s="52"/>
      <c r="B35" s="42"/>
      <c r="C35" s="52"/>
      <c r="D35" s="52"/>
      <c r="E35" s="60"/>
      <c r="F35" s="60"/>
      <c r="G35" s="60"/>
      <c r="H35" s="60"/>
      <c r="I35" s="60"/>
      <c r="J35" s="61"/>
      <c r="K35" s="53"/>
      <c r="L35" s="61"/>
      <c r="M35" s="53"/>
      <c r="N35" s="53"/>
      <c r="O35" s="53"/>
      <c r="P35" s="60"/>
      <c r="Q35" s="62"/>
      <c r="R35" s="63"/>
    </row>
    <row r="37" ht="15">
      <c r="A37" s="111" t="s">
        <v>92</v>
      </c>
    </row>
    <row r="38" ht="15">
      <c r="B38" s="110" t="s">
        <v>93</v>
      </c>
    </row>
    <row r="39" ht="15">
      <c r="B39" s="110" t="s">
        <v>91</v>
      </c>
    </row>
    <row r="40" ht="15">
      <c r="B40" s="110" t="s">
        <v>94</v>
      </c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zoomScalePageLayoutView="0" workbookViewId="0" topLeftCell="A1">
      <selection activeCell="N30" sqref="N30"/>
    </sheetView>
  </sheetViews>
  <sheetFormatPr defaultColWidth="9.140625" defaultRowHeight="12.75"/>
  <cols>
    <col min="1" max="1" width="23.7109375" style="36" customWidth="1"/>
    <col min="2" max="2" width="11.140625" style="36" customWidth="1"/>
    <col min="3" max="3" width="16.140625" style="36" customWidth="1"/>
    <col min="4" max="6" width="14.00390625" style="38" hidden="1" customWidth="1"/>
    <col min="7" max="7" width="12.140625" style="38" hidden="1" customWidth="1"/>
    <col min="8" max="8" width="7.140625" style="38" hidden="1" customWidth="1"/>
    <col min="9" max="9" width="14.00390625" style="38" customWidth="1"/>
    <col min="10" max="10" width="12.140625" style="39" customWidth="1"/>
    <col min="11" max="11" width="14.57421875" style="40" customWidth="1"/>
    <col min="12" max="12" width="10.8515625" style="36" customWidth="1"/>
    <col min="13" max="13" width="13.57421875" style="39" customWidth="1"/>
    <col min="14" max="14" width="12.00390625" style="39" customWidth="1"/>
    <col min="15" max="15" width="11.57421875" style="39" customWidth="1"/>
    <col min="16" max="16" width="11.421875" style="41" customWidth="1"/>
    <col min="17" max="17" width="12.28125" style="39" customWidth="1"/>
    <col min="18" max="18" width="17.7109375" style="36" customWidth="1"/>
    <col min="19" max="19" width="11.140625" style="36" customWidth="1"/>
    <col min="20" max="16384" width="9.140625" style="36" customWidth="1"/>
  </cols>
  <sheetData>
    <row r="1" spans="1:17" ht="15">
      <c r="A1" s="11"/>
      <c r="B1" s="11"/>
      <c r="C1" s="11"/>
      <c r="D1" s="13"/>
      <c r="E1" s="13"/>
      <c r="F1" s="13"/>
      <c r="G1" s="13"/>
      <c r="H1" s="13"/>
      <c r="I1" s="13"/>
      <c r="J1" s="15"/>
      <c r="K1" s="14"/>
      <c r="L1" s="11"/>
      <c r="M1" s="15"/>
      <c r="N1" s="15"/>
      <c r="O1" s="15"/>
      <c r="P1" s="16"/>
      <c r="Q1" s="15"/>
    </row>
    <row r="2" spans="1:17" ht="15">
      <c r="A2" s="11" t="s">
        <v>0</v>
      </c>
      <c r="B2" s="12" t="s">
        <v>74</v>
      </c>
      <c r="C2" s="11"/>
      <c r="D2" s="13"/>
      <c r="E2" s="13"/>
      <c r="F2" s="13"/>
      <c r="G2" s="13"/>
      <c r="H2" s="13"/>
      <c r="I2" s="13"/>
      <c r="J2" s="15"/>
      <c r="K2" s="14"/>
      <c r="L2" s="11"/>
      <c r="M2" s="15"/>
      <c r="N2" s="15"/>
      <c r="O2" s="15"/>
      <c r="P2" s="16"/>
      <c r="Q2" s="15"/>
    </row>
    <row r="3" spans="1:17" ht="15">
      <c r="A3" s="11" t="s">
        <v>1</v>
      </c>
      <c r="B3" s="17">
        <v>6</v>
      </c>
      <c r="C3" s="11"/>
      <c r="D3" s="13"/>
      <c r="E3" s="13"/>
      <c r="F3" s="13"/>
      <c r="G3" s="13"/>
      <c r="H3" s="13"/>
      <c r="I3" s="13"/>
      <c r="J3" s="15"/>
      <c r="K3" s="14"/>
      <c r="L3" s="11"/>
      <c r="M3" s="15"/>
      <c r="N3" s="15"/>
      <c r="O3" s="15"/>
      <c r="P3" s="16"/>
      <c r="Q3" s="15"/>
    </row>
    <row r="4" spans="1:17" ht="15">
      <c r="A4" s="11" t="s">
        <v>2</v>
      </c>
      <c r="B4" s="18" t="s">
        <v>111</v>
      </c>
      <c r="C4" s="18"/>
      <c r="D4" s="13"/>
      <c r="E4" s="13"/>
      <c r="F4" s="13"/>
      <c r="G4" s="13"/>
      <c r="H4" s="13"/>
      <c r="I4" s="13"/>
      <c r="J4" s="15"/>
      <c r="K4" s="14"/>
      <c r="L4" s="11"/>
      <c r="M4" s="15"/>
      <c r="N4" s="15"/>
      <c r="O4" s="12" t="s">
        <v>3</v>
      </c>
      <c r="P4" s="19" t="s">
        <v>113</v>
      </c>
      <c r="Q4" s="15"/>
    </row>
    <row r="5" spans="1:17" ht="15">
      <c r="A5" s="11" t="s">
        <v>4</v>
      </c>
      <c r="B5" s="17">
        <v>3</v>
      </c>
      <c r="C5" s="11"/>
      <c r="D5" s="13"/>
      <c r="E5" s="13"/>
      <c r="F5" s="13"/>
      <c r="G5" s="13"/>
      <c r="H5" s="13"/>
      <c r="I5" s="13"/>
      <c r="J5" s="15"/>
      <c r="K5" s="14"/>
      <c r="L5" s="11"/>
      <c r="M5" s="15"/>
      <c r="N5" s="15"/>
      <c r="O5" s="12" t="s">
        <v>36</v>
      </c>
      <c r="P5" s="19" t="s">
        <v>114</v>
      </c>
      <c r="Q5" s="15"/>
    </row>
    <row r="6" spans="1:17" ht="15">
      <c r="A6" s="11" t="s">
        <v>5</v>
      </c>
      <c r="B6" s="12" t="s">
        <v>112</v>
      </c>
      <c r="C6" s="11"/>
      <c r="D6" s="13"/>
      <c r="E6" s="13"/>
      <c r="F6" s="13"/>
      <c r="G6" s="13"/>
      <c r="H6" s="13"/>
      <c r="I6" s="13"/>
      <c r="J6" s="15"/>
      <c r="K6" s="14"/>
      <c r="L6" s="11"/>
      <c r="M6" s="15"/>
      <c r="N6" s="15"/>
      <c r="O6" s="15"/>
      <c r="P6" s="16"/>
      <c r="Q6" s="15"/>
    </row>
    <row r="7" spans="1:17" ht="15">
      <c r="A7" s="11"/>
      <c r="B7" s="11"/>
      <c r="C7" s="11"/>
      <c r="D7" s="13"/>
      <c r="E7" s="13"/>
      <c r="F7" s="13"/>
      <c r="G7" s="13"/>
      <c r="H7" s="13"/>
      <c r="I7" s="13"/>
      <c r="J7" s="15"/>
      <c r="K7" s="14"/>
      <c r="L7" s="11"/>
      <c r="M7" s="15"/>
      <c r="N7" s="15"/>
      <c r="O7" s="15"/>
      <c r="P7" s="16"/>
      <c r="Q7" s="15"/>
    </row>
    <row r="8" spans="1:17" ht="15">
      <c r="A8" s="37"/>
      <c r="B8" s="11"/>
      <c r="C8" s="11"/>
      <c r="D8" s="13"/>
      <c r="E8" s="13"/>
      <c r="F8" s="13"/>
      <c r="G8" s="13"/>
      <c r="H8" s="13"/>
      <c r="I8" s="13"/>
      <c r="J8" s="15"/>
      <c r="K8" s="14"/>
      <c r="L8" s="11"/>
      <c r="M8" s="15"/>
      <c r="N8" s="15"/>
      <c r="O8" s="15"/>
      <c r="P8" s="16"/>
      <c r="Q8" s="15"/>
    </row>
    <row r="9" spans="1:18" s="7" customFormat="1" ht="30">
      <c r="A9" s="43" t="s">
        <v>6</v>
      </c>
      <c r="B9" s="44" t="s">
        <v>7</v>
      </c>
      <c r="C9" s="43" t="s">
        <v>8</v>
      </c>
      <c r="D9" s="69" t="s">
        <v>76</v>
      </c>
      <c r="E9" s="69" t="s">
        <v>39</v>
      </c>
      <c r="F9" s="69" t="s">
        <v>38</v>
      </c>
      <c r="G9" s="69" t="s">
        <v>40</v>
      </c>
      <c r="H9" s="69" t="s">
        <v>47</v>
      </c>
      <c r="I9" s="69" t="s">
        <v>37</v>
      </c>
      <c r="J9" s="55" t="s">
        <v>9</v>
      </c>
      <c r="K9" s="44" t="s">
        <v>10</v>
      </c>
      <c r="L9" s="55" t="s">
        <v>11</v>
      </c>
      <c r="M9" s="44" t="s">
        <v>12</v>
      </c>
      <c r="N9" s="44" t="s">
        <v>13</v>
      </c>
      <c r="O9" s="44" t="s">
        <v>14</v>
      </c>
      <c r="P9" s="44" t="s">
        <v>15</v>
      </c>
      <c r="Q9" s="54" t="s">
        <v>16</v>
      </c>
      <c r="R9" s="44" t="s">
        <v>17</v>
      </c>
    </row>
    <row r="10" spans="1:18" s="31" customFormat="1" ht="15">
      <c r="A10" s="80" t="s">
        <v>62</v>
      </c>
      <c r="B10" s="81" t="s">
        <v>61</v>
      </c>
      <c r="C10" s="70" t="s">
        <v>89</v>
      </c>
      <c r="D10" s="79">
        <v>0</v>
      </c>
      <c r="E10" s="25">
        <v>0.6</v>
      </c>
      <c r="F10" s="24"/>
      <c r="G10" s="24">
        <f aca="true" t="shared" si="0" ref="G10:G30">D10*E10+F10</f>
        <v>0</v>
      </c>
      <c r="H10" s="24"/>
      <c r="I10" s="24">
        <v>0</v>
      </c>
      <c r="J10" s="78"/>
      <c r="K10" s="27"/>
      <c r="L10" s="26"/>
      <c r="M10" s="22"/>
      <c r="N10" s="22">
        <v>8</v>
      </c>
      <c r="O10" s="28">
        <f>N10+'Race 5'!O10</f>
        <v>48</v>
      </c>
      <c r="P10" s="24"/>
      <c r="Q10" s="29"/>
      <c r="R10" s="30"/>
    </row>
    <row r="11" spans="1:18" s="108" customFormat="1" ht="30">
      <c r="A11" s="71" t="s">
        <v>48</v>
      </c>
      <c r="B11" s="72" t="s">
        <v>35</v>
      </c>
      <c r="C11" s="73" t="s">
        <v>21</v>
      </c>
      <c r="D11" s="79">
        <v>0.004166666666666667</v>
      </c>
      <c r="E11" s="104">
        <v>0.6</v>
      </c>
      <c r="F11" s="32"/>
      <c r="G11" s="24">
        <f t="shared" si="0"/>
        <v>0.0025</v>
      </c>
      <c r="H11" s="32"/>
      <c r="I11" s="32">
        <v>0.002777777777777778</v>
      </c>
      <c r="J11" s="91"/>
      <c r="K11" s="33"/>
      <c r="L11" s="105"/>
      <c r="M11" s="72"/>
      <c r="N11" s="22">
        <v>8</v>
      </c>
      <c r="O11" s="28">
        <f>N11+'Race 5'!O11</f>
        <v>48</v>
      </c>
      <c r="P11" s="24"/>
      <c r="Q11" s="106"/>
      <c r="R11" s="107"/>
    </row>
    <row r="12" spans="1:18" s="7" customFormat="1" ht="15">
      <c r="A12" s="73" t="s">
        <v>63</v>
      </c>
      <c r="B12" s="74" t="s">
        <v>64</v>
      </c>
      <c r="C12" s="73" t="s">
        <v>57</v>
      </c>
      <c r="D12" s="79">
        <v>0.0020833333333333333</v>
      </c>
      <c r="E12" s="20">
        <v>0.6</v>
      </c>
      <c r="F12" s="84"/>
      <c r="G12" s="24">
        <f t="shared" si="0"/>
        <v>0.00125</v>
      </c>
      <c r="H12" s="23" t="s">
        <v>72</v>
      </c>
      <c r="I12" s="84">
        <v>0.006944444444444444</v>
      </c>
      <c r="J12" s="78"/>
      <c r="K12" s="56"/>
      <c r="L12" s="26"/>
      <c r="M12" s="47"/>
      <c r="N12" s="22">
        <v>8</v>
      </c>
      <c r="O12" s="28">
        <f>N12+'Race 5'!O12</f>
        <v>48</v>
      </c>
      <c r="P12" s="24"/>
      <c r="Q12" s="57"/>
      <c r="R12" s="58"/>
    </row>
    <row r="13" spans="1:18" s="7" customFormat="1" ht="15">
      <c r="A13" s="48" t="s">
        <v>43</v>
      </c>
      <c r="B13" s="47" t="s">
        <v>44</v>
      </c>
      <c r="C13" s="48" t="s">
        <v>45</v>
      </c>
      <c r="D13" s="79">
        <v>0.009027777777777779</v>
      </c>
      <c r="E13" s="20">
        <v>0.6</v>
      </c>
      <c r="F13" s="84"/>
      <c r="G13" s="24">
        <f t="shared" si="0"/>
        <v>0.005416666666666667</v>
      </c>
      <c r="H13" s="84"/>
      <c r="I13" s="84">
        <v>0.005555555555555556</v>
      </c>
      <c r="J13" s="78"/>
      <c r="K13" s="56"/>
      <c r="L13" s="26"/>
      <c r="M13" s="47"/>
      <c r="N13" s="22">
        <v>8</v>
      </c>
      <c r="O13" s="28">
        <f>N13+'Race 5'!O13</f>
        <v>48</v>
      </c>
      <c r="P13" s="24"/>
      <c r="Q13" s="57"/>
      <c r="R13" s="58"/>
    </row>
    <row r="14" spans="1:18" s="7" customFormat="1" ht="15">
      <c r="A14" s="48" t="s">
        <v>18</v>
      </c>
      <c r="B14" s="47">
        <v>610</v>
      </c>
      <c r="C14" s="48" t="s">
        <v>19</v>
      </c>
      <c r="D14" s="79">
        <v>0.018055555555555557</v>
      </c>
      <c r="E14" s="20">
        <v>0.6</v>
      </c>
      <c r="F14" s="84"/>
      <c r="G14" s="24">
        <f t="shared" si="0"/>
        <v>0.010833333333333334</v>
      </c>
      <c r="H14" s="84"/>
      <c r="I14" s="21">
        <v>0.011111111111111112</v>
      </c>
      <c r="J14" s="78"/>
      <c r="K14" s="8"/>
      <c r="L14" s="26"/>
      <c r="M14" s="112"/>
      <c r="N14" s="22">
        <v>8</v>
      </c>
      <c r="O14" s="28">
        <f>N14+'Race 5'!O14</f>
        <v>48</v>
      </c>
      <c r="P14" s="24"/>
      <c r="Q14" s="64"/>
      <c r="R14" s="10"/>
    </row>
    <row r="15" spans="1:18" s="7" customFormat="1" ht="15">
      <c r="A15" s="48" t="s">
        <v>49</v>
      </c>
      <c r="B15" s="47">
        <v>2679</v>
      </c>
      <c r="C15" s="48" t="s">
        <v>50</v>
      </c>
      <c r="D15" s="79">
        <v>0.016666666666666666</v>
      </c>
      <c r="E15" s="20">
        <v>0.6</v>
      </c>
      <c r="F15" s="84"/>
      <c r="G15" s="24">
        <f t="shared" si="0"/>
        <v>0.01</v>
      </c>
      <c r="H15" s="23"/>
      <c r="I15" s="84">
        <v>0.009722222222222222</v>
      </c>
      <c r="J15" s="78"/>
      <c r="K15" s="47"/>
      <c r="L15" s="26"/>
      <c r="M15" s="113"/>
      <c r="N15" s="22">
        <v>8</v>
      </c>
      <c r="O15" s="28">
        <f>N15+'Race 5'!O15</f>
        <v>48</v>
      </c>
      <c r="P15" s="24"/>
      <c r="Q15" s="57"/>
      <c r="R15" s="58"/>
    </row>
    <row r="16" spans="1:18" s="11" customFormat="1" ht="15">
      <c r="A16" s="48" t="s">
        <v>65</v>
      </c>
      <c r="B16" s="47">
        <v>35000</v>
      </c>
      <c r="C16" s="48" t="s">
        <v>66</v>
      </c>
      <c r="D16" s="77">
        <v>0.014583333333333332</v>
      </c>
      <c r="E16" s="20">
        <v>0.6</v>
      </c>
      <c r="F16" s="84"/>
      <c r="G16" s="24">
        <f t="shared" si="0"/>
        <v>0.008749999999999999</v>
      </c>
      <c r="H16" s="84"/>
      <c r="I16" s="84">
        <v>0.003472222222222222</v>
      </c>
      <c r="J16" s="78">
        <v>0.11710648148148149</v>
      </c>
      <c r="K16" s="50">
        <v>1</v>
      </c>
      <c r="L16" s="26">
        <f>J16-I16</f>
        <v>0.11363425925925927</v>
      </c>
      <c r="M16" s="112">
        <v>1</v>
      </c>
      <c r="N16" s="22">
        <v>1</v>
      </c>
      <c r="O16" s="28">
        <f>N16+'Race 5'!O16</f>
        <v>14</v>
      </c>
      <c r="P16" s="24"/>
      <c r="Q16" s="64"/>
      <c r="R16" s="59"/>
    </row>
    <row r="17" spans="1:18" s="11" customFormat="1" ht="15">
      <c r="A17" s="85" t="s">
        <v>67</v>
      </c>
      <c r="B17" s="50">
        <v>3805</v>
      </c>
      <c r="C17" s="85" t="s">
        <v>68</v>
      </c>
      <c r="D17" s="86">
        <v>0.015972222222222224</v>
      </c>
      <c r="E17" s="20">
        <v>0.6</v>
      </c>
      <c r="F17" s="84"/>
      <c r="G17" s="24">
        <f t="shared" si="0"/>
        <v>0.009583333333333334</v>
      </c>
      <c r="H17" s="84"/>
      <c r="I17" s="84">
        <v>0.0062499999999999995</v>
      </c>
      <c r="J17" s="78">
        <v>0.1329050925925926</v>
      </c>
      <c r="K17" s="50">
        <v>3</v>
      </c>
      <c r="L17" s="26">
        <f aca="true" t="shared" si="1" ref="L17:L31">J17-I17</f>
        <v>0.12665509259259258</v>
      </c>
      <c r="M17" s="112">
        <v>3</v>
      </c>
      <c r="N17" s="22">
        <v>3</v>
      </c>
      <c r="O17" s="28">
        <f>N17+'Race 5'!O17</f>
        <v>22</v>
      </c>
      <c r="P17" s="24"/>
      <c r="Q17" s="64"/>
      <c r="R17" s="59"/>
    </row>
    <row r="18" spans="1:18" s="11" customFormat="1" ht="15">
      <c r="A18" s="85" t="s">
        <v>69</v>
      </c>
      <c r="B18" s="50" t="s">
        <v>70</v>
      </c>
      <c r="C18" s="85" t="s">
        <v>71</v>
      </c>
      <c r="D18" s="86">
        <v>0.0006944444444444445</v>
      </c>
      <c r="E18" s="20">
        <v>0.6</v>
      </c>
      <c r="F18" s="84"/>
      <c r="G18" s="24">
        <f t="shared" si="0"/>
        <v>0.0004166666666666667</v>
      </c>
      <c r="H18" s="84"/>
      <c r="I18" s="84">
        <v>0.0006944444444444445</v>
      </c>
      <c r="J18" s="78"/>
      <c r="K18" s="50"/>
      <c r="L18" s="26"/>
      <c r="M18" s="112"/>
      <c r="N18" s="22">
        <v>8</v>
      </c>
      <c r="O18" s="28">
        <f>N18+'Race 5'!O18</f>
        <v>48</v>
      </c>
      <c r="P18" s="24"/>
      <c r="Q18" s="64"/>
      <c r="R18" s="59"/>
    </row>
    <row r="19" spans="1:18" s="11" customFormat="1" ht="15">
      <c r="A19" s="85" t="s">
        <v>77</v>
      </c>
      <c r="B19" s="50">
        <v>88</v>
      </c>
      <c r="C19" s="85" t="s">
        <v>78</v>
      </c>
      <c r="D19" s="86">
        <v>0.006944444444444444</v>
      </c>
      <c r="E19" s="20">
        <v>0.6</v>
      </c>
      <c r="F19" s="84"/>
      <c r="G19" s="24">
        <f t="shared" si="0"/>
        <v>0.004166666666666667</v>
      </c>
      <c r="H19" s="84"/>
      <c r="I19" s="84">
        <v>0</v>
      </c>
      <c r="J19" s="78"/>
      <c r="K19" s="50"/>
      <c r="L19" s="26"/>
      <c r="M19" s="112"/>
      <c r="N19" s="22">
        <v>8</v>
      </c>
      <c r="O19" s="28">
        <f>N19+'Race 5'!O19</f>
        <v>26</v>
      </c>
      <c r="P19" s="24"/>
      <c r="Q19" s="64"/>
      <c r="R19" s="59"/>
    </row>
    <row r="20" spans="1:18" s="11" customFormat="1" ht="15">
      <c r="A20" s="85" t="s">
        <v>79</v>
      </c>
      <c r="B20" s="50">
        <v>6866</v>
      </c>
      <c r="C20" s="85" t="s">
        <v>80</v>
      </c>
      <c r="D20" s="86">
        <v>0</v>
      </c>
      <c r="E20" s="20">
        <v>0.6</v>
      </c>
      <c r="F20" s="84"/>
      <c r="G20" s="24">
        <f t="shared" si="0"/>
        <v>0</v>
      </c>
      <c r="H20" s="23" t="s">
        <v>85</v>
      </c>
      <c r="I20" s="84">
        <v>0.005555555555555556</v>
      </c>
      <c r="J20" s="78">
        <v>0.12113425925925925</v>
      </c>
      <c r="K20" s="50">
        <v>2</v>
      </c>
      <c r="L20" s="26">
        <f t="shared" si="1"/>
        <v>0.1155787037037037</v>
      </c>
      <c r="M20" s="112">
        <v>2</v>
      </c>
      <c r="N20" s="22">
        <v>2</v>
      </c>
      <c r="O20" s="28">
        <f>N20+'Race 5'!O20</f>
        <v>24</v>
      </c>
      <c r="P20" s="24"/>
      <c r="Q20" s="64"/>
      <c r="R20" s="59"/>
    </row>
    <row r="21" spans="1:18" s="11" customFormat="1" ht="15">
      <c r="A21" s="87" t="s">
        <v>54</v>
      </c>
      <c r="B21" s="74" t="s">
        <v>55</v>
      </c>
      <c r="C21" s="73" t="s">
        <v>56</v>
      </c>
      <c r="D21" s="84">
        <v>0</v>
      </c>
      <c r="E21" s="20">
        <v>0.6</v>
      </c>
      <c r="F21" s="84">
        <v>0.595833333333334</v>
      </c>
      <c r="G21" s="24">
        <f t="shared" si="0"/>
        <v>0.595833333333334</v>
      </c>
      <c r="H21" s="23"/>
      <c r="I21" s="84">
        <v>0.012499999999999999</v>
      </c>
      <c r="J21" s="78"/>
      <c r="K21" s="50"/>
      <c r="L21" s="26"/>
      <c r="M21" s="112"/>
      <c r="N21" s="22">
        <v>8</v>
      </c>
      <c r="O21" s="28">
        <f>N21+'Race 5'!O21</f>
        <v>48</v>
      </c>
      <c r="P21" s="24"/>
      <c r="Q21" s="64"/>
      <c r="R21" s="59"/>
    </row>
    <row r="22" spans="1:18" s="11" customFormat="1" ht="15">
      <c r="A22" s="88" t="s">
        <v>59</v>
      </c>
      <c r="B22" s="47">
        <v>1925</v>
      </c>
      <c r="C22" s="48" t="s">
        <v>60</v>
      </c>
      <c r="D22" s="84">
        <v>0</v>
      </c>
      <c r="E22" s="20">
        <v>0.6</v>
      </c>
      <c r="F22" s="84">
        <v>0.804166666666666</v>
      </c>
      <c r="G22" s="24">
        <f t="shared" si="0"/>
        <v>0.804166666666666</v>
      </c>
      <c r="H22" s="84"/>
      <c r="I22" s="84">
        <v>0.012499999999999999</v>
      </c>
      <c r="J22" s="78"/>
      <c r="K22" s="50"/>
      <c r="L22" s="26"/>
      <c r="M22" s="112"/>
      <c r="N22" s="22">
        <v>8</v>
      </c>
      <c r="O22" s="28">
        <f>N22+'Race 5'!O22</f>
        <v>48</v>
      </c>
      <c r="P22" s="24"/>
      <c r="Q22" s="64"/>
      <c r="R22" s="59"/>
    </row>
    <row r="23" spans="1:18" s="11" customFormat="1" ht="15">
      <c r="A23" s="89" t="s">
        <v>42</v>
      </c>
      <c r="B23" s="83" t="s">
        <v>41</v>
      </c>
      <c r="C23" s="82" t="s">
        <v>53</v>
      </c>
      <c r="D23" s="84">
        <v>0.004861111111111111</v>
      </c>
      <c r="E23" s="20">
        <v>0.6</v>
      </c>
      <c r="F23" s="84">
        <v>0.929166666666666</v>
      </c>
      <c r="G23" s="24">
        <f t="shared" si="0"/>
        <v>0.9320833333333327</v>
      </c>
      <c r="H23" s="84"/>
      <c r="I23" s="84">
        <v>0.015277777777777777</v>
      </c>
      <c r="J23" s="78"/>
      <c r="K23" s="50"/>
      <c r="L23" s="26"/>
      <c r="M23" s="112"/>
      <c r="N23" s="22">
        <v>8</v>
      </c>
      <c r="O23" s="28">
        <f>N23+'Race 5'!O23</f>
        <v>48</v>
      </c>
      <c r="P23" s="24"/>
      <c r="Q23" s="64"/>
      <c r="R23" s="59"/>
    </row>
    <row r="24" spans="1:18" s="11" customFormat="1" ht="15">
      <c r="A24" s="87" t="s">
        <v>33</v>
      </c>
      <c r="B24" s="74">
        <v>15</v>
      </c>
      <c r="C24" s="73" t="s">
        <v>34</v>
      </c>
      <c r="D24" s="84">
        <v>0.009027777777777779</v>
      </c>
      <c r="E24" s="20">
        <v>0.6</v>
      </c>
      <c r="F24" s="84">
        <v>0.887499999999999</v>
      </c>
      <c r="G24" s="24">
        <f t="shared" si="0"/>
        <v>0.8929166666666656</v>
      </c>
      <c r="H24" s="23"/>
      <c r="I24" s="84">
        <v>0.017361111111111112</v>
      </c>
      <c r="J24" s="78"/>
      <c r="K24" s="50"/>
      <c r="L24" s="26"/>
      <c r="M24" s="112"/>
      <c r="N24" s="22">
        <v>8</v>
      </c>
      <c r="O24" s="28">
        <f>N24+'Race 5'!O24</f>
        <v>48</v>
      </c>
      <c r="P24" s="24"/>
      <c r="Q24" s="64"/>
      <c r="R24" s="59"/>
    </row>
    <row r="25" spans="1:18" s="11" customFormat="1" ht="15">
      <c r="A25" s="90" t="s">
        <v>20</v>
      </c>
      <c r="B25" s="76">
        <v>2939</v>
      </c>
      <c r="C25" s="75" t="s">
        <v>21</v>
      </c>
      <c r="D25" s="84">
        <v>0.013888888888888888</v>
      </c>
      <c r="E25" s="20">
        <v>0.6</v>
      </c>
      <c r="F25" s="84">
        <v>0.929166666666666</v>
      </c>
      <c r="G25" s="24">
        <f t="shared" si="0"/>
        <v>0.9374999999999993</v>
      </c>
      <c r="H25" s="84"/>
      <c r="I25" s="84">
        <v>0.019444444444444445</v>
      </c>
      <c r="J25" s="78" t="s">
        <v>105</v>
      </c>
      <c r="K25" s="50"/>
      <c r="L25" s="26"/>
      <c r="M25" s="112"/>
      <c r="N25" s="22">
        <v>6</v>
      </c>
      <c r="O25" s="28">
        <f>N25+'Race 5'!O25</f>
        <v>39</v>
      </c>
      <c r="P25" s="24"/>
      <c r="Q25" s="64"/>
      <c r="R25" s="59"/>
    </row>
    <row r="26" spans="1:18" s="11" customFormat="1" ht="15">
      <c r="A26" s="87" t="s">
        <v>58</v>
      </c>
      <c r="B26" s="74">
        <v>4655</v>
      </c>
      <c r="C26" s="73" t="s">
        <v>46</v>
      </c>
      <c r="D26" s="84">
        <v>0.0062499999999999995</v>
      </c>
      <c r="E26" s="20">
        <v>0.6</v>
      </c>
      <c r="F26" s="84">
        <v>0.970833333333333</v>
      </c>
      <c r="G26" s="24">
        <f t="shared" si="0"/>
        <v>0.974583333333333</v>
      </c>
      <c r="H26" s="84"/>
      <c r="I26" s="84">
        <v>0.015972222222222224</v>
      </c>
      <c r="J26" s="78"/>
      <c r="K26" s="50"/>
      <c r="L26" s="26"/>
      <c r="M26" s="112"/>
      <c r="N26" s="22">
        <v>8</v>
      </c>
      <c r="O26" s="28">
        <f>N26+'Race 5'!O26</f>
        <v>48</v>
      </c>
      <c r="P26" s="24"/>
      <c r="Q26" s="64"/>
      <c r="R26" s="59"/>
    </row>
    <row r="27" spans="1:18" s="11" customFormat="1" ht="15">
      <c r="A27" s="87" t="s">
        <v>51</v>
      </c>
      <c r="B27" s="74">
        <v>6878</v>
      </c>
      <c r="C27" s="73" t="s">
        <v>52</v>
      </c>
      <c r="D27" s="84">
        <v>0.019444444444444445</v>
      </c>
      <c r="E27" s="20">
        <v>0.6</v>
      </c>
      <c r="F27" s="84">
        <v>1.0125</v>
      </c>
      <c r="G27" s="24">
        <f t="shared" si="0"/>
        <v>1.0241666666666667</v>
      </c>
      <c r="H27" s="84"/>
      <c r="I27" s="84">
        <v>0.024305555555555556</v>
      </c>
      <c r="J27" s="78"/>
      <c r="K27" s="50"/>
      <c r="L27" s="26"/>
      <c r="M27" s="112"/>
      <c r="N27" s="22">
        <v>8</v>
      </c>
      <c r="O27" s="28">
        <f>N27+'Race 5'!O27</f>
        <v>46</v>
      </c>
      <c r="P27" s="24"/>
      <c r="Q27" s="64"/>
      <c r="R27" s="59"/>
    </row>
    <row r="28" spans="1:18" s="11" customFormat="1" ht="15">
      <c r="A28" s="75" t="s">
        <v>81</v>
      </c>
      <c r="B28" s="76">
        <v>328</v>
      </c>
      <c r="C28" s="75" t="s">
        <v>82</v>
      </c>
      <c r="D28" s="84">
        <v>0.008333333333333333</v>
      </c>
      <c r="E28" s="20">
        <v>0.6</v>
      </c>
      <c r="F28" s="84">
        <v>1.05416666666667</v>
      </c>
      <c r="G28" s="24">
        <f t="shared" si="0"/>
        <v>1.05916666666667</v>
      </c>
      <c r="H28" s="84"/>
      <c r="I28" s="84">
        <v>0.017361111111111112</v>
      </c>
      <c r="J28" s="78"/>
      <c r="K28" s="50"/>
      <c r="L28" s="26"/>
      <c r="M28" s="112"/>
      <c r="N28" s="22">
        <v>8</v>
      </c>
      <c r="O28" s="28">
        <f>N28+'Race 5'!O28</f>
        <v>48</v>
      </c>
      <c r="P28" s="24"/>
      <c r="Q28" s="64"/>
      <c r="R28" s="59"/>
    </row>
    <row r="29" spans="1:18" s="11" customFormat="1" ht="15">
      <c r="A29" s="75" t="s">
        <v>83</v>
      </c>
      <c r="B29" s="76">
        <v>61</v>
      </c>
      <c r="C29" s="75" t="s">
        <v>84</v>
      </c>
      <c r="D29" s="109">
        <v>0.0006944444444444445</v>
      </c>
      <c r="E29" s="20">
        <v>0.6</v>
      </c>
      <c r="F29" s="84">
        <v>1.09583333333333</v>
      </c>
      <c r="G29" s="24">
        <f t="shared" si="0"/>
        <v>1.0962499999999968</v>
      </c>
      <c r="H29" s="84"/>
      <c r="I29" s="84">
        <v>0.013194444444444444</v>
      </c>
      <c r="J29" s="78"/>
      <c r="K29" s="50"/>
      <c r="L29" s="26"/>
      <c r="M29" s="112"/>
      <c r="N29" s="22">
        <v>8</v>
      </c>
      <c r="O29" s="28">
        <f>N29+'Race 5'!O29</f>
        <v>48</v>
      </c>
      <c r="P29" s="24"/>
      <c r="Q29" s="64"/>
      <c r="R29" s="59"/>
    </row>
    <row r="30" spans="1:18" s="11" customFormat="1" ht="15">
      <c r="A30" s="87" t="s">
        <v>88</v>
      </c>
      <c r="B30" s="74" t="s">
        <v>73</v>
      </c>
      <c r="C30" s="73" t="s">
        <v>90</v>
      </c>
      <c r="D30" s="84">
        <v>0</v>
      </c>
      <c r="E30" s="20">
        <v>0.6</v>
      </c>
      <c r="F30" s="84">
        <v>0.012499999999999999</v>
      </c>
      <c r="G30" s="84">
        <f t="shared" si="0"/>
        <v>0.012499999999999999</v>
      </c>
      <c r="H30" s="84"/>
      <c r="I30" s="84">
        <v>0.011805555555555555</v>
      </c>
      <c r="J30" s="78" t="s">
        <v>105</v>
      </c>
      <c r="K30" s="50"/>
      <c r="L30" s="26"/>
      <c r="M30" s="112"/>
      <c r="N30" s="22">
        <v>6</v>
      </c>
      <c r="O30" s="28">
        <f>N30+'Race 5'!O30</f>
        <v>27</v>
      </c>
      <c r="P30" s="24"/>
      <c r="Q30" s="64"/>
      <c r="R30" s="59"/>
    </row>
    <row r="31" spans="1:18" s="11" customFormat="1" ht="15">
      <c r="A31" s="87" t="s">
        <v>115</v>
      </c>
      <c r="B31" s="74">
        <v>93</v>
      </c>
      <c r="C31" s="73" t="s">
        <v>116</v>
      </c>
      <c r="D31" s="84"/>
      <c r="E31" s="20"/>
      <c r="F31" s="84"/>
      <c r="G31" s="84"/>
      <c r="H31" s="84"/>
      <c r="I31" s="84">
        <v>0</v>
      </c>
      <c r="J31" s="78">
        <v>0.1332175925925926</v>
      </c>
      <c r="K31" s="50">
        <v>4</v>
      </c>
      <c r="L31" s="26">
        <f t="shared" si="1"/>
        <v>0.1332175925925926</v>
      </c>
      <c r="M31" s="112">
        <v>4</v>
      </c>
      <c r="N31" s="22">
        <v>4</v>
      </c>
      <c r="O31" s="28" t="s">
        <v>117</v>
      </c>
      <c r="P31" s="84"/>
      <c r="Q31" s="64"/>
      <c r="R31" s="59"/>
    </row>
    <row r="32" spans="1:18" s="11" customFormat="1" ht="15">
      <c r="A32" s="87"/>
      <c r="B32" s="74"/>
      <c r="C32" s="73"/>
      <c r="D32" s="84"/>
      <c r="E32" s="20"/>
      <c r="F32" s="84"/>
      <c r="G32" s="84"/>
      <c r="H32" s="84"/>
      <c r="I32" s="84"/>
      <c r="J32" s="78"/>
      <c r="K32" s="50"/>
      <c r="L32" s="26"/>
      <c r="M32" s="112"/>
      <c r="N32" s="22"/>
      <c r="O32" s="28"/>
      <c r="P32" s="84"/>
      <c r="Q32" s="64"/>
      <c r="R32" s="59"/>
    </row>
    <row r="33" spans="1:18" s="7" customFormat="1" ht="15">
      <c r="A33" s="48"/>
      <c r="B33" s="74"/>
      <c r="C33" s="48"/>
      <c r="D33" s="34"/>
      <c r="E33" s="35"/>
      <c r="F33" s="21"/>
      <c r="G33" s="21"/>
      <c r="H33" s="21"/>
      <c r="I33" s="21"/>
      <c r="J33" s="78"/>
      <c r="K33" s="47"/>
      <c r="L33" s="78"/>
      <c r="M33" s="113"/>
      <c r="N33" s="22"/>
      <c r="O33" s="22"/>
      <c r="P33" s="21"/>
      <c r="Q33" s="64"/>
      <c r="R33" s="59"/>
    </row>
    <row r="34" spans="1:18" s="7" customFormat="1" ht="15">
      <c r="A34" s="48"/>
      <c r="B34" s="74"/>
      <c r="C34" s="48"/>
      <c r="D34" s="34"/>
      <c r="E34" s="35"/>
      <c r="F34" s="21"/>
      <c r="G34" s="21"/>
      <c r="H34" s="21"/>
      <c r="I34" s="21"/>
      <c r="J34" s="78"/>
      <c r="K34" s="47"/>
      <c r="L34" s="78"/>
      <c r="M34" s="47"/>
      <c r="N34" s="22"/>
      <c r="O34" s="22"/>
      <c r="P34" s="21"/>
      <c r="Q34" s="64"/>
      <c r="R34" s="59"/>
    </row>
    <row r="35" spans="1:18" s="7" customFormat="1" ht="15">
      <c r="A35" s="52"/>
      <c r="B35" s="42"/>
      <c r="C35" s="52"/>
      <c r="D35" s="52"/>
      <c r="E35" s="60"/>
      <c r="F35" s="60"/>
      <c r="G35" s="60"/>
      <c r="H35" s="60"/>
      <c r="I35" s="60"/>
      <c r="J35" s="61"/>
      <c r="K35" s="53"/>
      <c r="L35" s="61"/>
      <c r="M35" s="53"/>
      <c r="N35" s="53"/>
      <c r="O35" s="53"/>
      <c r="P35" s="60"/>
      <c r="Q35" s="62"/>
      <c r="R35" s="63"/>
    </row>
    <row r="37" ht="15">
      <c r="A37" s="111" t="s">
        <v>92</v>
      </c>
    </row>
    <row r="38" ht="15">
      <c r="B38" s="110" t="s">
        <v>93</v>
      </c>
    </row>
    <row r="39" ht="15">
      <c r="B39" s="110" t="s">
        <v>91</v>
      </c>
    </row>
    <row r="40" ht="15">
      <c r="B40" s="110" t="s">
        <v>94</v>
      </c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20.8515625" style="0" customWidth="1"/>
    <col min="2" max="2" width="9.8515625" style="4" customWidth="1"/>
    <col min="3" max="3" width="16.00390625" style="0" customWidth="1"/>
    <col min="4" max="7" width="9.140625" style="4" customWidth="1"/>
  </cols>
  <sheetData>
    <row r="1" spans="1:2" ht="12.75">
      <c r="A1" s="1"/>
      <c r="B1" s="5"/>
    </row>
    <row r="2" spans="1:12" ht="15.75">
      <c r="A2" s="3" t="s">
        <v>32</v>
      </c>
      <c r="B2" s="6"/>
      <c r="J2" s="2"/>
      <c r="K2" s="2"/>
      <c r="L2" s="1"/>
    </row>
    <row r="3" spans="1:12" ht="15.75">
      <c r="A3" s="3" t="str">
        <f>'Race 1'!B2</f>
        <v>Winter 2019 / 2020</v>
      </c>
      <c r="B3" s="5"/>
      <c r="J3" s="2"/>
      <c r="K3" s="2"/>
      <c r="L3" s="1"/>
    </row>
    <row r="4" spans="1:2" ht="12.75">
      <c r="A4" s="1"/>
      <c r="B4" s="5"/>
    </row>
    <row r="5" spans="1:13" ht="12.75">
      <c r="A5" s="1"/>
      <c r="B5" s="5"/>
      <c r="C5" s="1"/>
      <c r="D5" s="5"/>
      <c r="E5" s="5"/>
      <c r="F5" s="5"/>
      <c r="G5" s="5"/>
      <c r="H5" s="1"/>
      <c r="I5" s="1"/>
      <c r="J5" s="1"/>
      <c r="K5" s="1"/>
      <c r="L5" s="1"/>
      <c r="M5" s="1"/>
    </row>
    <row r="6" spans="1:13" ht="15.75">
      <c r="A6" s="3"/>
      <c r="B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 s="9" customFormat="1" ht="45">
      <c r="A7" s="51" t="s">
        <v>6</v>
      </c>
      <c r="B7" s="44" t="s">
        <v>7</v>
      </c>
      <c r="C7" s="51" t="s">
        <v>8</v>
      </c>
      <c r="D7" s="44" t="s">
        <v>22</v>
      </c>
      <c r="E7" s="44" t="s">
        <v>23</v>
      </c>
      <c r="F7" s="44" t="s">
        <v>24</v>
      </c>
      <c r="G7" s="44" t="s">
        <v>25</v>
      </c>
      <c r="H7" s="44" t="s">
        <v>26</v>
      </c>
      <c r="I7" s="44" t="s">
        <v>27</v>
      </c>
      <c r="J7" s="44" t="s">
        <v>28</v>
      </c>
      <c r="K7" s="44" t="s">
        <v>31</v>
      </c>
      <c r="L7" s="44" t="s">
        <v>29</v>
      </c>
      <c r="M7" s="44" t="s">
        <v>30</v>
      </c>
    </row>
    <row r="8" spans="1:13" s="31" customFormat="1" ht="15">
      <c r="A8" s="92" t="str">
        <f>'Race 1'!A10</f>
        <v>Still Festering</v>
      </c>
      <c r="B8" s="28" t="str">
        <f>'Race 1'!B10</f>
        <v>M106</v>
      </c>
      <c r="C8" s="93" t="str">
        <f>'Race 1'!C10</f>
        <v>P. O'Brien</v>
      </c>
      <c r="D8" s="94">
        <f>'Race 1'!N10</f>
        <v>8</v>
      </c>
      <c r="E8" s="94">
        <f>'Race 2'!N10</f>
        <v>8</v>
      </c>
      <c r="F8" s="94">
        <f>'Race 3'!N10</f>
        <v>8</v>
      </c>
      <c r="G8" s="94">
        <f>'Race 4'!N10</f>
        <v>8</v>
      </c>
      <c r="H8" s="94">
        <f>'Race 5'!N10</f>
        <v>8</v>
      </c>
      <c r="I8" s="94">
        <f>'Race 6'!N10</f>
        <v>8</v>
      </c>
      <c r="J8" s="94">
        <f>SUM(D8:I8)</f>
        <v>48</v>
      </c>
      <c r="K8" s="94">
        <v>8</v>
      </c>
      <c r="L8" s="95">
        <f>J8-K8</f>
        <v>40</v>
      </c>
      <c r="M8" s="96"/>
    </row>
    <row r="9" spans="1:13" s="103" customFormat="1" ht="45">
      <c r="A9" s="92" t="str">
        <f>'Race 1'!A11</f>
        <v>League of Extraordinary Gentlemen</v>
      </c>
      <c r="B9" s="28" t="str">
        <f>'Race 1'!B11</f>
        <v>R51</v>
      </c>
      <c r="C9" s="93" t="str">
        <f>'Race 1'!C11</f>
        <v>B. Wilson</v>
      </c>
      <c r="D9" s="94">
        <f>'Race 1'!N11</f>
        <v>8</v>
      </c>
      <c r="E9" s="94">
        <f>'Race 2'!N11</f>
        <v>8</v>
      </c>
      <c r="F9" s="94">
        <f>'Race 3'!N11</f>
        <v>8</v>
      </c>
      <c r="G9" s="94">
        <f>'Race 4'!N11</f>
        <v>8</v>
      </c>
      <c r="H9" s="94">
        <f>'Race 5'!N11</f>
        <v>8</v>
      </c>
      <c r="I9" s="94">
        <f>'Race 6'!N11</f>
        <v>8</v>
      </c>
      <c r="J9" s="101">
        <f aca="true" t="shared" si="0" ref="J9:J28">SUM(D9:I9)</f>
        <v>48</v>
      </c>
      <c r="K9" s="94">
        <v>8</v>
      </c>
      <c r="L9" s="95">
        <f aca="true" t="shared" si="1" ref="L9:L28">J9-K9</f>
        <v>40</v>
      </c>
      <c r="M9" s="102"/>
    </row>
    <row r="10" spans="1:13" s="7" customFormat="1" ht="15">
      <c r="A10" s="92" t="str">
        <f>'Race 1'!A12</f>
        <v>Pacific Xpress</v>
      </c>
      <c r="B10" s="28" t="str">
        <f>'Race 1'!B12</f>
        <v>AUS 5653</v>
      </c>
      <c r="C10" s="93" t="str">
        <f>'Race 1'!C12</f>
        <v>S. Glassock</v>
      </c>
      <c r="D10" s="94">
        <f>'Race 1'!N12</f>
        <v>8</v>
      </c>
      <c r="E10" s="94">
        <f>'Race 2'!N12</f>
        <v>8</v>
      </c>
      <c r="F10" s="94">
        <f>'Race 3'!N12</f>
        <v>8</v>
      </c>
      <c r="G10" s="94">
        <f>'Race 4'!N12</f>
        <v>8</v>
      </c>
      <c r="H10" s="94">
        <f>'Race 5'!N12</f>
        <v>8</v>
      </c>
      <c r="I10" s="94">
        <f>'Race 6'!N12</f>
        <v>8</v>
      </c>
      <c r="J10" s="94">
        <f t="shared" si="0"/>
        <v>48</v>
      </c>
      <c r="K10" s="94">
        <v>8</v>
      </c>
      <c r="L10" s="95">
        <f t="shared" si="1"/>
        <v>40</v>
      </c>
      <c r="M10" s="67"/>
    </row>
    <row r="11" spans="1:13" s="7" customFormat="1" ht="15">
      <c r="A11" s="92" t="str">
        <f>'Race 1'!A13</f>
        <v>Axis of Evil</v>
      </c>
      <c r="B11" s="28" t="str">
        <f>'Race 1'!B13</f>
        <v>AUS 765</v>
      </c>
      <c r="C11" s="93" t="str">
        <f>'Race 1'!C13</f>
        <v>G. Dempsey</v>
      </c>
      <c r="D11" s="94">
        <f>'Race 1'!N13</f>
        <v>8</v>
      </c>
      <c r="E11" s="94">
        <f>'Race 2'!N13</f>
        <v>8</v>
      </c>
      <c r="F11" s="94">
        <f>'Race 3'!N13</f>
        <v>8</v>
      </c>
      <c r="G11" s="94">
        <f>'Race 4'!N13</f>
        <v>8</v>
      </c>
      <c r="H11" s="94">
        <f>'Race 5'!N13</f>
        <v>8</v>
      </c>
      <c r="I11" s="94">
        <f>'Race 6'!N13</f>
        <v>8</v>
      </c>
      <c r="J11" s="94">
        <f t="shared" si="0"/>
        <v>48</v>
      </c>
      <c r="K11" s="94">
        <v>8</v>
      </c>
      <c r="L11" s="95">
        <f t="shared" si="1"/>
        <v>40</v>
      </c>
      <c r="M11" s="67"/>
    </row>
    <row r="12" spans="1:13" s="7" customFormat="1" ht="15">
      <c r="A12" s="92" t="str">
        <f>'Race 1'!A14</f>
        <v>Hot Stuff</v>
      </c>
      <c r="B12" s="28">
        <f>'Race 1'!B14</f>
        <v>610</v>
      </c>
      <c r="C12" s="93" t="str">
        <f>'Race 1'!C14</f>
        <v>L. Player</v>
      </c>
      <c r="D12" s="94">
        <f>'Race 1'!N14</f>
        <v>8</v>
      </c>
      <c r="E12" s="94">
        <f>'Race 2'!N14</f>
        <v>8</v>
      </c>
      <c r="F12" s="94">
        <f>'Race 3'!N14</f>
        <v>8</v>
      </c>
      <c r="G12" s="94">
        <f>'Race 4'!N14</f>
        <v>8</v>
      </c>
      <c r="H12" s="94">
        <f>'Race 5'!N14</f>
        <v>8</v>
      </c>
      <c r="I12" s="94">
        <f>'Race 6'!N14</f>
        <v>8</v>
      </c>
      <c r="J12" s="94">
        <f t="shared" si="0"/>
        <v>48</v>
      </c>
      <c r="K12" s="94">
        <v>8</v>
      </c>
      <c r="L12" s="95">
        <f t="shared" si="1"/>
        <v>40</v>
      </c>
      <c r="M12" s="67"/>
    </row>
    <row r="13" spans="1:13" s="7" customFormat="1" ht="15">
      <c r="A13" s="92" t="str">
        <f>'Race 1'!A15</f>
        <v>Myuna 111</v>
      </c>
      <c r="B13" s="28">
        <f>'Race 1'!B15</f>
        <v>2679</v>
      </c>
      <c r="C13" s="93" t="str">
        <f>'Race 1'!C15</f>
        <v>M.Trask</v>
      </c>
      <c r="D13" s="94">
        <f>'Race 1'!N15</f>
        <v>8</v>
      </c>
      <c r="E13" s="94">
        <f>'Race 2'!N15</f>
        <v>8</v>
      </c>
      <c r="F13" s="94">
        <f>'Race 3'!N15</f>
        <v>8</v>
      </c>
      <c r="G13" s="94">
        <f>'Race 4'!N15</f>
        <v>8</v>
      </c>
      <c r="H13" s="94">
        <f>'Race 5'!N15</f>
        <v>8</v>
      </c>
      <c r="I13" s="94">
        <f>'Race 6'!N15</f>
        <v>8</v>
      </c>
      <c r="J13" s="94">
        <f t="shared" si="0"/>
        <v>48</v>
      </c>
      <c r="K13" s="94">
        <v>8</v>
      </c>
      <c r="L13" s="95">
        <f t="shared" si="1"/>
        <v>40</v>
      </c>
      <c r="M13" s="67"/>
    </row>
    <row r="14" spans="1:13" s="7" customFormat="1" ht="15">
      <c r="A14" s="92" t="str">
        <f>'Race 1'!A16</f>
        <v>Next Light</v>
      </c>
      <c r="B14" s="28">
        <f>'Race 1'!B16</f>
        <v>35000</v>
      </c>
      <c r="C14" s="93" t="str">
        <f>'Race 1'!C16</f>
        <v>M. Rutherford</v>
      </c>
      <c r="D14" s="94">
        <f>'Race 1'!N16</f>
        <v>1</v>
      </c>
      <c r="E14" s="94">
        <f>'Race 2'!N16</f>
        <v>2</v>
      </c>
      <c r="F14" s="94">
        <f>'Race 3'!N16</f>
        <v>7</v>
      </c>
      <c r="G14" s="94">
        <f>'Race 4'!N16</f>
        <v>1</v>
      </c>
      <c r="H14" s="94">
        <f>'Race 5'!N16</f>
        <v>2</v>
      </c>
      <c r="I14" s="94">
        <f>'Race 6'!N16</f>
        <v>1</v>
      </c>
      <c r="J14" s="94">
        <f t="shared" si="0"/>
        <v>14</v>
      </c>
      <c r="K14" s="94">
        <v>7</v>
      </c>
      <c r="L14" s="95">
        <f t="shared" si="1"/>
        <v>7</v>
      </c>
      <c r="M14" s="67">
        <v>1</v>
      </c>
    </row>
    <row r="15" spans="1:13" s="7" customFormat="1" ht="15">
      <c r="A15" s="92" t="str">
        <f>'Race 1'!A17</f>
        <v>Black Velvet</v>
      </c>
      <c r="B15" s="28">
        <f>'Race 1'!B17</f>
        <v>3805</v>
      </c>
      <c r="C15" s="93" t="str">
        <f>'Race 1'!C17</f>
        <v>C. Legg</v>
      </c>
      <c r="D15" s="94">
        <f>'Race 1'!N17</f>
        <v>3</v>
      </c>
      <c r="E15" s="94">
        <f>'Race 2'!N17</f>
        <v>1</v>
      </c>
      <c r="F15" s="94">
        <f>'Race 3'!N17</f>
        <v>3</v>
      </c>
      <c r="G15" s="94">
        <f>'Race 4'!N17</f>
        <v>4</v>
      </c>
      <c r="H15" s="94">
        <f>'Race 5'!N17</f>
        <v>8</v>
      </c>
      <c r="I15" s="94">
        <f>'Race 6'!N17</f>
        <v>3</v>
      </c>
      <c r="J15" s="94">
        <f t="shared" si="0"/>
        <v>22</v>
      </c>
      <c r="K15" s="94">
        <v>8</v>
      </c>
      <c r="L15" s="95">
        <f t="shared" si="1"/>
        <v>14</v>
      </c>
      <c r="M15" s="67">
        <v>2</v>
      </c>
    </row>
    <row r="16" spans="1:13" s="7" customFormat="1" ht="15">
      <c r="A16" s="92" t="str">
        <f>'Race 1'!A18</f>
        <v>Rant &amp; Rave</v>
      </c>
      <c r="B16" s="28" t="str">
        <f>'Race 1'!B18</f>
        <v>M601</v>
      </c>
      <c r="C16" s="93" t="str">
        <f>'Race 1'!C18</f>
        <v>???</v>
      </c>
      <c r="D16" s="94">
        <f>'Race 1'!N18</f>
        <v>8</v>
      </c>
      <c r="E16" s="94">
        <f>'Race 2'!N18</f>
        <v>8</v>
      </c>
      <c r="F16" s="94">
        <f>'Race 3'!N18</f>
        <v>8</v>
      </c>
      <c r="G16" s="94">
        <f>'Race 4'!N18</f>
        <v>8</v>
      </c>
      <c r="H16" s="94">
        <f>'Race 5'!N18</f>
        <v>8</v>
      </c>
      <c r="I16" s="94">
        <f>'Race 6'!N18</f>
        <v>8</v>
      </c>
      <c r="J16" s="94">
        <f t="shared" si="0"/>
        <v>48</v>
      </c>
      <c r="K16" s="94">
        <v>8</v>
      </c>
      <c r="L16" s="95">
        <f t="shared" si="1"/>
        <v>40</v>
      </c>
      <c r="M16" s="67"/>
    </row>
    <row r="17" spans="1:13" s="7" customFormat="1" ht="15">
      <c r="A17" s="92" t="str">
        <f>'Race 1'!A19</f>
        <v>Van Demon</v>
      </c>
      <c r="B17" s="28">
        <f>'Race 1'!B19</f>
        <v>88</v>
      </c>
      <c r="C17" s="93" t="str">
        <f>'Race 1'!C19</f>
        <v>S. Deane</v>
      </c>
      <c r="D17" s="94">
        <f>'Race 1'!N19</f>
        <v>2</v>
      </c>
      <c r="E17" s="94">
        <f>'Race 2'!N19</f>
        <v>3</v>
      </c>
      <c r="F17" s="94">
        <f>'Race 3'!N19</f>
        <v>2</v>
      </c>
      <c r="G17" s="94">
        <f>'Race 4'!N19</f>
        <v>3</v>
      </c>
      <c r="H17" s="94">
        <f>'Race 5'!N19</f>
        <v>8</v>
      </c>
      <c r="I17" s="94">
        <f>'Race 6'!N19</f>
        <v>8</v>
      </c>
      <c r="J17" s="94">
        <f t="shared" si="0"/>
        <v>26</v>
      </c>
      <c r="K17" s="94">
        <v>8</v>
      </c>
      <c r="L17" s="95">
        <f t="shared" si="1"/>
        <v>18</v>
      </c>
      <c r="M17" s="67">
        <v>4</v>
      </c>
    </row>
    <row r="18" spans="1:13" s="7" customFormat="1" ht="15">
      <c r="A18" s="92" t="str">
        <f>'Race 1'!A20</f>
        <v>G Major</v>
      </c>
      <c r="B18" s="28">
        <f>'Race 1'!B20</f>
        <v>6866</v>
      </c>
      <c r="C18" s="93" t="str">
        <f>'Race 1'!C20</f>
        <v>R. Tickner</v>
      </c>
      <c r="D18" s="94">
        <f>'Race 1'!N20</f>
        <v>4</v>
      </c>
      <c r="E18" s="94">
        <f>'Race 2'!N20</f>
        <v>4</v>
      </c>
      <c r="F18" s="94">
        <f>'Race 3'!N20</f>
        <v>1</v>
      </c>
      <c r="G18" s="94">
        <f>'Race 4'!N20</f>
        <v>5</v>
      </c>
      <c r="H18" s="94">
        <f>'Race 5'!N20</f>
        <v>8</v>
      </c>
      <c r="I18" s="94">
        <f>'Race 6'!N20</f>
        <v>2</v>
      </c>
      <c r="J18" s="94">
        <f t="shared" si="0"/>
        <v>24</v>
      </c>
      <c r="K18" s="94">
        <v>8</v>
      </c>
      <c r="L18" s="95">
        <f t="shared" si="1"/>
        <v>16</v>
      </c>
      <c r="M18" s="67">
        <v>3</v>
      </c>
    </row>
    <row r="19" spans="1:13" s="7" customFormat="1" ht="15">
      <c r="A19" s="92" t="str">
        <f>'Race 1'!A21</f>
        <v>Blur</v>
      </c>
      <c r="B19" s="28" t="str">
        <f>'Race 1'!B21</f>
        <v>G301</v>
      </c>
      <c r="C19" s="93" t="str">
        <f>'Race 1'!C21</f>
        <v>G. Levis</v>
      </c>
      <c r="D19" s="94">
        <f>'Race 1'!N21</f>
        <v>8</v>
      </c>
      <c r="E19" s="94">
        <f>'Race 2'!N21</f>
        <v>8</v>
      </c>
      <c r="F19" s="94">
        <f>'Race 3'!N21</f>
        <v>8</v>
      </c>
      <c r="G19" s="94">
        <f>'Race 4'!N21</f>
        <v>8</v>
      </c>
      <c r="H19" s="94">
        <f>'Race 5'!N21</f>
        <v>8</v>
      </c>
      <c r="I19" s="94">
        <f>'Race 6'!N21</f>
        <v>8</v>
      </c>
      <c r="J19" s="94">
        <f t="shared" si="0"/>
        <v>48</v>
      </c>
      <c r="K19" s="94">
        <v>8</v>
      </c>
      <c r="L19" s="95">
        <f t="shared" si="1"/>
        <v>40</v>
      </c>
      <c r="M19" s="67"/>
    </row>
    <row r="20" spans="1:13" s="7" customFormat="1" ht="15">
      <c r="A20" s="92" t="str">
        <f>'Race 1'!A22</f>
        <v>Farrago</v>
      </c>
      <c r="B20" s="28">
        <f>'Race 1'!B22</f>
        <v>1925</v>
      </c>
      <c r="C20" s="93" t="str">
        <f>'Race 1'!C22</f>
        <v>B. Heaton</v>
      </c>
      <c r="D20" s="94">
        <f>'Race 1'!N22</f>
        <v>8</v>
      </c>
      <c r="E20" s="94">
        <f>'Race 2'!N22</f>
        <v>8</v>
      </c>
      <c r="F20" s="94">
        <f>'Race 3'!N22</f>
        <v>8</v>
      </c>
      <c r="G20" s="94">
        <f>'Race 4'!N22</f>
        <v>8</v>
      </c>
      <c r="H20" s="94">
        <f>'Race 5'!N22</f>
        <v>8</v>
      </c>
      <c r="I20" s="94">
        <f>'Race 6'!N22</f>
        <v>8</v>
      </c>
      <c r="J20" s="94">
        <f t="shared" si="0"/>
        <v>48</v>
      </c>
      <c r="K20" s="94">
        <v>8</v>
      </c>
      <c r="L20" s="95">
        <f t="shared" si="1"/>
        <v>40</v>
      </c>
      <c r="M20" s="67"/>
    </row>
    <row r="21" spans="1:13" s="7" customFormat="1" ht="15">
      <c r="A21" s="92" t="str">
        <f>'Race 1'!A23</f>
        <v>A Fine Balance</v>
      </c>
      <c r="B21" s="28" t="str">
        <f>'Race 1'!B23</f>
        <v>A105</v>
      </c>
      <c r="C21" s="93" t="str">
        <f>'Race 1'!C23</f>
        <v>J. Carlile</v>
      </c>
      <c r="D21" s="94">
        <f>'Race 1'!N23</f>
        <v>8</v>
      </c>
      <c r="E21" s="94">
        <f>'Race 2'!N23</f>
        <v>8</v>
      </c>
      <c r="F21" s="94">
        <f>'Race 3'!N23</f>
        <v>8</v>
      </c>
      <c r="G21" s="94">
        <f>'Race 4'!N23</f>
        <v>8</v>
      </c>
      <c r="H21" s="94">
        <f>'Race 5'!N23</f>
        <v>8</v>
      </c>
      <c r="I21" s="94">
        <f>'Race 6'!N23</f>
        <v>8</v>
      </c>
      <c r="J21" s="94">
        <f t="shared" si="0"/>
        <v>48</v>
      </c>
      <c r="K21" s="94">
        <v>8</v>
      </c>
      <c r="L21" s="95">
        <f t="shared" si="1"/>
        <v>40</v>
      </c>
      <c r="M21" s="67"/>
    </row>
    <row r="22" spans="1:13" s="7" customFormat="1" ht="15">
      <c r="A22" s="92" t="str">
        <f>'Race 1'!A24</f>
        <v>Pink Panther</v>
      </c>
      <c r="B22" s="28">
        <f>'Race 1'!B24</f>
        <v>15</v>
      </c>
      <c r="C22" s="93" t="str">
        <f>'Race 1'!C24</f>
        <v>J. Stanton</v>
      </c>
      <c r="D22" s="94">
        <f>'Race 1'!N24</f>
        <v>8</v>
      </c>
      <c r="E22" s="94">
        <f>'Race 2'!N24</f>
        <v>8</v>
      </c>
      <c r="F22" s="94">
        <f>'Race 3'!N24</f>
        <v>8</v>
      </c>
      <c r="G22" s="94">
        <f>'Race 4'!N24</f>
        <v>8</v>
      </c>
      <c r="H22" s="94">
        <f>'Race 5'!N24</f>
        <v>8</v>
      </c>
      <c r="I22" s="94">
        <f>'Race 6'!N24</f>
        <v>8</v>
      </c>
      <c r="J22" s="94">
        <f t="shared" si="0"/>
        <v>48</v>
      </c>
      <c r="K22" s="94">
        <v>8</v>
      </c>
      <c r="L22" s="95">
        <f t="shared" si="1"/>
        <v>40</v>
      </c>
      <c r="M22" s="67"/>
    </row>
    <row r="23" spans="1:13" s="7" customFormat="1" ht="15">
      <c r="A23" s="92" t="str">
        <f>'Race 1'!A25</f>
        <v>Firefly</v>
      </c>
      <c r="B23" s="28">
        <f>'Race 1'!B25</f>
        <v>2939</v>
      </c>
      <c r="C23" s="93" t="str">
        <f>'Race 1'!C25</f>
        <v>B. Wilson</v>
      </c>
      <c r="D23" s="94">
        <f>'Race 1'!N25</f>
        <v>8</v>
      </c>
      <c r="E23" s="94">
        <f>'Race 2'!N25</f>
        <v>8</v>
      </c>
      <c r="F23" s="94">
        <f>'Race 3'!N25</f>
        <v>7</v>
      </c>
      <c r="G23" s="94">
        <f>'Race 4'!N25</f>
        <v>2</v>
      </c>
      <c r="H23" s="94">
        <f>'Race 5'!N25</f>
        <v>8</v>
      </c>
      <c r="I23" s="94">
        <f>'Race 6'!N25</f>
        <v>6</v>
      </c>
      <c r="J23" s="94">
        <f t="shared" si="0"/>
        <v>39</v>
      </c>
      <c r="K23" s="94">
        <v>8</v>
      </c>
      <c r="L23" s="95">
        <f t="shared" si="1"/>
        <v>31</v>
      </c>
      <c r="M23" s="67">
        <v>6</v>
      </c>
    </row>
    <row r="24" spans="1:13" s="7" customFormat="1" ht="15">
      <c r="A24" s="92" t="str">
        <f>'Race 1'!A26</f>
        <v>Xena Warrior Princess</v>
      </c>
      <c r="B24" s="28">
        <f>'Race 1'!B26</f>
        <v>4655</v>
      </c>
      <c r="C24" s="93" t="str">
        <f>'Race 1'!C26</f>
        <v>C. Howe</v>
      </c>
      <c r="D24" s="94">
        <f>'Race 1'!N26</f>
        <v>8</v>
      </c>
      <c r="E24" s="94">
        <f>'Race 2'!N26</f>
        <v>8</v>
      </c>
      <c r="F24" s="94">
        <f>'Race 3'!N26</f>
        <v>8</v>
      </c>
      <c r="G24" s="94">
        <f>'Race 4'!N26</f>
        <v>8</v>
      </c>
      <c r="H24" s="94">
        <f>'Race 5'!N26</f>
        <v>8</v>
      </c>
      <c r="I24" s="94">
        <f>'Race 6'!N26</f>
        <v>8</v>
      </c>
      <c r="J24" s="94">
        <f t="shared" si="0"/>
        <v>48</v>
      </c>
      <c r="K24" s="94">
        <v>8</v>
      </c>
      <c r="L24" s="95">
        <f t="shared" si="1"/>
        <v>40</v>
      </c>
      <c r="M24" s="67"/>
    </row>
    <row r="25" spans="1:13" s="7" customFormat="1" ht="15">
      <c r="A25" s="92" t="str">
        <f>'Race 1'!A27</f>
        <v>Wind Falls</v>
      </c>
      <c r="B25" s="28">
        <f>'Race 1'!B27</f>
        <v>6878</v>
      </c>
      <c r="C25" s="93" t="str">
        <f>'Race 1'!C27</f>
        <v>S. Hume</v>
      </c>
      <c r="D25" s="94">
        <f>'Race 1'!N27</f>
        <v>8</v>
      </c>
      <c r="E25" s="94">
        <f>'Race 2'!N27</f>
        <v>6</v>
      </c>
      <c r="F25" s="94">
        <f>'Race 3'!N27</f>
        <v>8</v>
      </c>
      <c r="G25" s="94">
        <f>'Race 4'!N27</f>
        <v>8</v>
      </c>
      <c r="H25" s="94">
        <f>'Race 5'!N27</f>
        <v>8</v>
      </c>
      <c r="I25" s="94">
        <f>'Race 6'!N27</f>
        <v>8</v>
      </c>
      <c r="J25" s="94">
        <f t="shared" si="0"/>
        <v>46</v>
      </c>
      <c r="K25" s="94">
        <v>8</v>
      </c>
      <c r="L25" s="95">
        <f t="shared" si="1"/>
        <v>38</v>
      </c>
      <c r="M25" s="67">
        <v>7</v>
      </c>
    </row>
    <row r="26" spans="1:13" s="7" customFormat="1" ht="15">
      <c r="A26" s="92" t="str">
        <f>'Race 1'!A28</f>
        <v>Snowgoose</v>
      </c>
      <c r="B26" s="28">
        <f>'Race 1'!B28</f>
        <v>328</v>
      </c>
      <c r="C26" s="93" t="str">
        <f>'Race 1'!C28</f>
        <v>C &amp; J Legg</v>
      </c>
      <c r="D26" s="94">
        <f>'Race 1'!N28</f>
        <v>8</v>
      </c>
      <c r="E26" s="94">
        <f>'Race 2'!N28</f>
        <v>8</v>
      </c>
      <c r="F26" s="94">
        <f>'Race 3'!N28</f>
        <v>8</v>
      </c>
      <c r="G26" s="94">
        <f>'Race 4'!N28</f>
        <v>8</v>
      </c>
      <c r="H26" s="94">
        <f>'Race 5'!N28</f>
        <v>8</v>
      </c>
      <c r="I26" s="94">
        <f>'Race 6'!N28</f>
        <v>8</v>
      </c>
      <c r="J26" s="94">
        <f t="shared" si="0"/>
        <v>48</v>
      </c>
      <c r="K26" s="94">
        <v>8</v>
      </c>
      <c r="L26" s="95">
        <f t="shared" si="1"/>
        <v>40</v>
      </c>
      <c r="M26" s="67"/>
    </row>
    <row r="27" spans="1:13" s="7" customFormat="1" ht="15">
      <c r="A27" s="92" t="str">
        <f>'Race 1'!A29</f>
        <v>Crazy duck</v>
      </c>
      <c r="B27" s="28">
        <f>'Race 1'!B29</f>
        <v>61</v>
      </c>
      <c r="C27" s="93" t="str">
        <f>'Race 1'!C29</f>
        <v>P. Blakney</v>
      </c>
      <c r="D27" s="94">
        <f>'Race 1'!N29</f>
        <v>8</v>
      </c>
      <c r="E27" s="94">
        <f>'Race 2'!N29</f>
        <v>8</v>
      </c>
      <c r="F27" s="94">
        <f>'Race 3'!N29</f>
        <v>8</v>
      </c>
      <c r="G27" s="94">
        <f>'Race 4'!N29</f>
        <v>8</v>
      </c>
      <c r="H27" s="94">
        <f>'Race 5'!N29</f>
        <v>8</v>
      </c>
      <c r="I27" s="94">
        <f>'Race 6'!N29</f>
        <v>8</v>
      </c>
      <c r="J27" s="94">
        <f t="shared" si="0"/>
        <v>48</v>
      </c>
      <c r="K27" s="46">
        <v>8</v>
      </c>
      <c r="L27" s="95">
        <f t="shared" si="1"/>
        <v>40</v>
      </c>
      <c r="M27" s="67"/>
    </row>
    <row r="28" spans="1:13" s="7" customFormat="1" ht="15">
      <c r="A28" s="92" t="str">
        <f>'Race 1'!A30</f>
        <v>Celeste</v>
      </c>
      <c r="B28" s="28" t="str">
        <f>'Race 1'!B30</f>
        <v>M81</v>
      </c>
      <c r="C28" s="93" t="str">
        <f>'Race 1'!C30</f>
        <v>M. Dudgeon</v>
      </c>
      <c r="D28" s="94">
        <f>'Race 1'!N30</f>
        <v>5</v>
      </c>
      <c r="E28" s="94">
        <f>'Race 2'!N30</f>
        <v>5</v>
      </c>
      <c r="F28" s="94">
        <f>'Race 3'!N30</f>
        <v>4</v>
      </c>
      <c r="G28" s="94">
        <f>'Race 4'!N30</f>
        <v>6</v>
      </c>
      <c r="H28" s="94">
        <f>'Race 5'!N30</f>
        <v>1</v>
      </c>
      <c r="I28" s="94">
        <f>'Race 6'!N30</f>
        <v>6</v>
      </c>
      <c r="J28" s="94">
        <f t="shared" si="0"/>
        <v>27</v>
      </c>
      <c r="K28" s="46">
        <v>6</v>
      </c>
      <c r="L28" s="95">
        <f t="shared" si="1"/>
        <v>21</v>
      </c>
      <c r="M28" s="67">
        <v>5</v>
      </c>
    </row>
    <row r="29" spans="1:13" s="7" customFormat="1" ht="15">
      <c r="A29" s="97"/>
      <c r="B29" s="49"/>
      <c r="C29" s="45"/>
      <c r="D29" s="46"/>
      <c r="E29" s="46"/>
      <c r="F29" s="46"/>
      <c r="G29" s="46"/>
      <c r="H29" s="46"/>
      <c r="I29" s="46"/>
      <c r="J29" s="46"/>
      <c r="K29" s="46"/>
      <c r="L29" s="66"/>
      <c r="M29" s="98"/>
    </row>
    <row r="30" spans="1:13" s="7" customFormat="1" ht="15">
      <c r="A30" s="99"/>
      <c r="B30" s="53"/>
      <c r="C30" s="52"/>
      <c r="D30" s="65"/>
      <c r="E30" s="65"/>
      <c r="F30" s="65"/>
      <c r="G30" s="65"/>
      <c r="H30" s="65"/>
      <c r="I30" s="65"/>
      <c r="J30" s="65"/>
      <c r="K30" s="65"/>
      <c r="L30" s="68"/>
      <c r="M30" s="100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7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michelle.dudgeon</cp:lastModifiedBy>
  <cp:lastPrinted>2013-07-27T05:58:31Z</cp:lastPrinted>
  <dcterms:created xsi:type="dcterms:W3CDTF">2001-10-28T23:42:10Z</dcterms:created>
  <dcterms:modified xsi:type="dcterms:W3CDTF">2019-07-29T22:14:07Z</dcterms:modified>
  <cp:category/>
  <cp:version/>
  <cp:contentType/>
  <cp:contentStatus/>
</cp:coreProperties>
</file>